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5\YE\FS\ไฟล์เข้าตลาด\"/>
    </mc:Choice>
  </mc:AlternateContent>
  <xr:revisionPtr revIDLastSave="0" documentId="13_ncr:1_{6A99A770-2C17-4E31-9256-1350BECEC7C4}" xr6:coauthVersionLast="47" xr6:coauthVersionMax="47" xr10:uidLastSave="{00000000-0000-0000-0000-000000000000}"/>
  <bookViews>
    <workbookView xWindow="28680" yWindow="-120" windowWidth="24240" windowHeight="13020" tabRatio="676" activeTab="4" xr2:uid="{00000000-000D-0000-FFFF-FFFF00000000}"/>
  </bookViews>
  <sheets>
    <sheet name="BS 7-8" sheetId="2" r:id="rId1"/>
    <sheet name="PL 9-10" sheetId="30" r:id="rId2"/>
    <sheet name="งบเปลี่ยนแปลง-11" sheetId="23" r:id="rId3"/>
    <sheet name="งบเปลี่ยนแปลง-12" sheetId="24" r:id="rId4"/>
    <sheet name="CF 13-14" sheetId="29" r:id="rId5"/>
  </sheets>
  <definedNames>
    <definedName name="_xlnm._FilterDatabase" localSheetId="0" hidden="1">'BS 7-8'!$H$19:$H$24</definedName>
    <definedName name="_xlnm._FilterDatabase" localSheetId="3" hidden="1">'งบเปลี่ยนแปลง-12'!$A$15:$B$23</definedName>
    <definedName name="_xlnm.Print_Area" localSheetId="0">'BS 7-8'!$A$1:$J$68</definedName>
    <definedName name="_xlnm.Print_Area" localSheetId="4">'CF 13-14'!$A$1:$J$73</definedName>
    <definedName name="_xlnm.Print_Area" localSheetId="1">'PL 9-10'!$A$1:$J$63</definedName>
    <definedName name="_xlnm.Print_Area" localSheetId="2">'งบเปลี่ยนแปลง-11'!$A$1:$V$35</definedName>
    <definedName name="_xlnm.Print_Area" localSheetId="3">'งบเปลี่ยนแปลง-12'!$A$1:$R$39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9" l="1"/>
  <c r="J35" i="23" l="1"/>
  <c r="J33" i="23"/>
  <c r="D52" i="29" l="1"/>
  <c r="D67" i="29"/>
  <c r="D66" i="29"/>
  <c r="D65" i="29"/>
  <c r="D64" i="29"/>
  <c r="D51" i="29"/>
  <c r="D53" i="29"/>
  <c r="D54" i="29"/>
  <c r="D55" i="29"/>
  <c r="D56" i="29"/>
  <c r="D57" i="29"/>
  <c r="D58" i="29"/>
  <c r="D59" i="29"/>
  <c r="D60" i="29"/>
  <c r="D30" i="29"/>
  <c r="D31" i="29"/>
  <c r="D32" i="29"/>
  <c r="D33" i="29"/>
  <c r="D34" i="29"/>
  <c r="D35" i="29"/>
  <c r="D29" i="29"/>
  <c r="D26" i="29"/>
  <c r="H26" i="29"/>
  <c r="D25" i="29"/>
  <c r="H25" i="29"/>
  <c r="D24" i="29"/>
  <c r="H24" i="29"/>
  <c r="D23" i="29"/>
  <c r="D22" i="29"/>
  <c r="D21" i="29"/>
  <c r="D20" i="29"/>
  <c r="D19" i="29"/>
  <c r="D18" i="29"/>
  <c r="D17" i="29"/>
  <c r="D15" i="29"/>
  <c r="H14" i="29"/>
  <c r="D14" i="29" s="1"/>
  <c r="H13" i="29"/>
  <c r="D13" i="29" s="1"/>
  <c r="D39" i="24"/>
  <c r="N34" i="24"/>
  <c r="L34" i="24"/>
  <c r="L32" i="23"/>
  <c r="P30" i="24"/>
  <c r="D59" i="30"/>
  <c r="D56" i="30"/>
  <c r="D55" i="30"/>
  <c r="D28" i="30"/>
  <c r="D20" i="30"/>
  <c r="D22" i="30"/>
  <c r="D21" i="30"/>
  <c r="D23" i="30"/>
  <c r="D24" i="30"/>
  <c r="D12" i="30"/>
  <c r="D13" i="30"/>
  <c r="D15" i="30"/>
  <c r="D16" i="30"/>
  <c r="D11" i="30"/>
  <c r="D47" i="2"/>
  <c r="D48" i="2"/>
  <c r="D46" i="2"/>
  <c r="D38" i="2"/>
  <c r="D39" i="2"/>
  <c r="D40" i="2"/>
  <c r="D41" i="2"/>
  <c r="D42" i="2"/>
  <c r="D37" i="2"/>
  <c r="D23" i="2"/>
  <c r="D22" i="2"/>
  <c r="D21" i="2"/>
  <c r="D18" i="2"/>
  <c r="D11" i="2"/>
  <c r="D12" i="2"/>
  <c r="D13" i="2"/>
  <c r="D14" i="2"/>
  <c r="D10" i="2"/>
  <c r="T28" i="23" l="1"/>
  <c r="L19" i="23" l="1"/>
  <c r="P12" i="24"/>
  <c r="J23" i="24"/>
  <c r="R12" i="24"/>
  <c r="P33" i="24"/>
  <c r="P21" i="24"/>
  <c r="J19" i="24"/>
  <c r="H23" i="24"/>
  <c r="J62" i="2" s="1"/>
  <c r="F23" i="24"/>
  <c r="J61" i="2" s="1"/>
  <c r="D23" i="24"/>
  <c r="J58" i="2" s="1"/>
  <c r="R19" i="23"/>
  <c r="P19" i="23"/>
  <c r="N19" i="23"/>
  <c r="L21" i="23"/>
  <c r="J21" i="23"/>
  <c r="L22" i="24"/>
  <c r="R22" i="24" s="1"/>
  <c r="V12" i="23"/>
  <c r="T12" i="23"/>
  <c r="U21" i="23"/>
  <c r="P22" i="24" l="1"/>
  <c r="V21" i="23"/>
  <c r="T21" i="23"/>
  <c r="J25" i="30" l="1"/>
  <c r="H25" i="30"/>
  <c r="F25" i="30"/>
  <c r="D25" i="30"/>
  <c r="D35" i="24" l="1"/>
  <c r="H61" i="29"/>
  <c r="R37" i="24"/>
  <c r="P37" i="24"/>
  <c r="L34" i="23"/>
  <c r="T34" i="23" s="1"/>
  <c r="J34" i="23"/>
  <c r="U34" i="23"/>
  <c r="D60" i="30"/>
  <c r="R32" i="23"/>
  <c r="N32" i="23"/>
  <c r="P32" i="23"/>
  <c r="T19" i="23"/>
  <c r="V34" i="23" l="1"/>
  <c r="H17" i="30"/>
  <c r="J61" i="29"/>
  <c r="F61" i="29"/>
  <c r="D61" i="29"/>
  <c r="H71" i="29" l="1"/>
  <c r="D71" i="29"/>
  <c r="P20" i="24" l="1"/>
  <c r="T31" i="23"/>
  <c r="V28" i="23"/>
  <c r="T32" i="23"/>
  <c r="V32" i="23"/>
  <c r="R20" i="23"/>
  <c r="R22" i="23" s="1"/>
  <c r="P20" i="23"/>
  <c r="P22" i="23" s="1"/>
  <c r="N20" i="23"/>
  <c r="L20" i="23"/>
  <c r="V19" i="23"/>
  <c r="T18" i="23"/>
  <c r="T20" i="23" s="1"/>
  <c r="T16" i="23"/>
  <c r="R16" i="23"/>
  <c r="P16" i="23"/>
  <c r="N16" i="23"/>
  <c r="L16" i="23"/>
  <c r="J16" i="23"/>
  <c r="H16" i="23"/>
  <c r="H22" i="23" s="1"/>
  <c r="F62" i="2" s="1"/>
  <c r="F16" i="23"/>
  <c r="F22" i="23" s="1"/>
  <c r="F61" i="2" s="1"/>
  <c r="D16" i="23"/>
  <c r="D22" i="23" s="1"/>
  <c r="F58" i="2" s="1"/>
  <c r="V15" i="23"/>
  <c r="V16" i="23" s="1"/>
  <c r="N22" i="23" l="1"/>
  <c r="T22" i="23"/>
  <c r="F64" i="2" s="1"/>
  <c r="L22" i="23"/>
  <c r="P34" i="24"/>
  <c r="P31" i="24" l="1"/>
  <c r="N31" i="24"/>
  <c r="L31" i="24"/>
  <c r="J31" i="24"/>
  <c r="H31" i="24"/>
  <c r="F31" i="24"/>
  <c r="D31" i="24"/>
  <c r="R30" i="24"/>
  <c r="R31" i="24" s="1"/>
  <c r="P35" i="24"/>
  <c r="N35" i="24"/>
  <c r="L35" i="24"/>
  <c r="H35" i="24"/>
  <c r="F35" i="24"/>
  <c r="R16" i="24"/>
  <c r="R17" i="24" s="1"/>
  <c r="P17" i="24"/>
  <c r="N17" i="24"/>
  <c r="L17" i="24"/>
  <c r="J17" i="24"/>
  <c r="H17" i="24"/>
  <c r="F17" i="24"/>
  <c r="D17" i="24"/>
  <c r="T29" i="23"/>
  <c r="R29" i="23"/>
  <c r="P29" i="23"/>
  <c r="N29" i="23"/>
  <c r="L29" i="23"/>
  <c r="J29" i="23"/>
  <c r="H29" i="23"/>
  <c r="F29" i="23"/>
  <c r="D29" i="23"/>
  <c r="V29" i="23"/>
  <c r="R33" i="23" l="1"/>
  <c r="P33" i="23"/>
  <c r="N33" i="23"/>
  <c r="L33" i="23"/>
  <c r="D51" i="30"/>
  <c r="D17" i="30"/>
  <c r="D65" i="2"/>
  <c r="D49" i="2"/>
  <c r="D24" i="2"/>
  <c r="H68" i="29"/>
  <c r="D68" i="29" l="1"/>
  <c r="D61" i="30"/>
  <c r="D27" i="30"/>
  <c r="D30" i="30" s="1"/>
  <c r="D32" i="30" s="1"/>
  <c r="D43" i="2"/>
  <c r="D51" i="2" s="1"/>
  <c r="D67" i="2" s="1"/>
  <c r="D15" i="2"/>
  <c r="D26" i="2" s="1"/>
  <c r="T33" i="23"/>
  <c r="R34" i="24"/>
  <c r="H60" i="30"/>
  <c r="H51" i="30"/>
  <c r="H65" i="2"/>
  <c r="J49" i="2"/>
  <c r="F49" i="2"/>
  <c r="H49" i="2"/>
  <c r="H43" i="2"/>
  <c r="D46" i="30" l="1"/>
  <c r="D11" i="29" s="1"/>
  <c r="D27" i="29" s="1"/>
  <c r="D37" i="29" s="1"/>
  <c r="D39" i="29" s="1"/>
  <c r="D70" i="29" s="1"/>
  <c r="D72" i="29" s="1"/>
  <c r="J31" i="23"/>
  <c r="H27" i="30"/>
  <c r="H30" i="30" s="1"/>
  <c r="H32" i="30" s="1"/>
  <c r="H61" i="30"/>
  <c r="D35" i="30"/>
  <c r="H51" i="2"/>
  <c r="H67" i="2" s="1"/>
  <c r="J24" i="2"/>
  <c r="H24" i="2"/>
  <c r="H15" i="2"/>
  <c r="R20" i="24"/>
  <c r="R19" i="24"/>
  <c r="J60" i="30"/>
  <c r="D62" i="30" l="1"/>
  <c r="V31" i="23"/>
  <c r="V33" i="23" s="1"/>
  <c r="J33" i="24"/>
  <c r="J35" i="24" s="1"/>
  <c r="H46" i="30"/>
  <c r="H62" i="30" s="1"/>
  <c r="H35" i="30"/>
  <c r="H26" i="2"/>
  <c r="N21" i="24"/>
  <c r="N23" i="24" s="1"/>
  <c r="L21" i="24"/>
  <c r="L23" i="24" s="1"/>
  <c r="H21" i="24"/>
  <c r="F21" i="24"/>
  <c r="D21" i="24"/>
  <c r="J21" i="24"/>
  <c r="J63" i="2" s="1"/>
  <c r="H11" i="29" l="1"/>
  <c r="H27" i="29" s="1"/>
  <c r="H37" i="29" s="1"/>
  <c r="H39" i="29" s="1"/>
  <c r="H70" i="29" s="1"/>
  <c r="H72" i="29" s="1"/>
  <c r="R33" i="24"/>
  <c r="R35" i="24" s="1"/>
  <c r="P23" i="24"/>
  <c r="J64" i="2" s="1"/>
  <c r="D26" i="24"/>
  <c r="F26" i="24"/>
  <c r="F39" i="24" s="1"/>
  <c r="H26" i="24"/>
  <c r="H39" i="24" s="1"/>
  <c r="R21" i="24"/>
  <c r="R23" i="24" s="1"/>
  <c r="L26" i="24"/>
  <c r="L39" i="24" s="1"/>
  <c r="N26" i="24"/>
  <c r="N39" i="24" s="1"/>
  <c r="J26" i="24"/>
  <c r="J39" i="24" s="1"/>
  <c r="R26" i="24" l="1"/>
  <c r="R39" i="24" s="1"/>
  <c r="P26" i="24"/>
  <c r="P39" i="24" s="1"/>
  <c r="R25" i="23"/>
  <c r="R35" i="23" s="1"/>
  <c r="P25" i="23"/>
  <c r="P35" i="23" s="1"/>
  <c r="N25" i="23"/>
  <c r="N35" i="23" s="1"/>
  <c r="F25" i="23" l="1"/>
  <c r="F35" i="23" s="1"/>
  <c r="H25" i="23"/>
  <c r="H35" i="23" s="1"/>
  <c r="L25" i="23"/>
  <c r="L35" i="23" s="1"/>
  <c r="T25" i="23" l="1"/>
  <c r="T35" i="23" s="1"/>
  <c r="D25" i="23"/>
  <c r="D35" i="23" s="1"/>
  <c r="J51" i="30" l="1"/>
  <c r="F51" i="30"/>
  <c r="F60" i="30" l="1"/>
  <c r="J68" i="29" l="1"/>
  <c r="F68" i="29"/>
  <c r="J17" i="30" l="1"/>
  <c r="F17" i="30"/>
  <c r="J27" i="30" l="1"/>
  <c r="J30" i="30" s="1"/>
  <c r="J32" i="30" s="1"/>
  <c r="F27" i="30"/>
  <c r="F30" i="30" s="1"/>
  <c r="F32" i="30" s="1"/>
  <c r="J18" i="23" s="1"/>
  <c r="F61" i="30"/>
  <c r="J61" i="30"/>
  <c r="V18" i="23" l="1"/>
  <c r="V20" i="23" s="1"/>
  <c r="V22" i="23" s="1"/>
  <c r="V25" i="23" s="1"/>
  <c r="V35" i="23" s="1"/>
  <c r="J20" i="23"/>
  <c r="J22" i="23" s="1"/>
  <c r="F46" i="30"/>
  <c r="J46" i="30"/>
  <c r="F35" i="30"/>
  <c r="J35" i="30"/>
  <c r="F24" i="2"/>
  <c r="J65" i="2"/>
  <c r="T23" i="24" s="1"/>
  <c r="J43" i="2"/>
  <c r="F43" i="2"/>
  <c r="F15" i="2"/>
  <c r="J15" i="2"/>
  <c r="F63" i="2" l="1"/>
  <c r="F65" i="2" s="1"/>
  <c r="J25" i="23"/>
  <c r="J62" i="30"/>
  <c r="J11" i="29"/>
  <c r="F62" i="30"/>
  <c r="F11" i="29"/>
  <c r="F27" i="29" s="1"/>
  <c r="F37" i="29" s="1"/>
  <c r="F39" i="29" s="1"/>
  <c r="F70" i="29" s="1"/>
  <c r="F72" i="29" s="1"/>
  <c r="J51" i="2"/>
  <c r="J67" i="2" s="1"/>
  <c r="F26" i="2"/>
  <c r="F51" i="2"/>
  <c r="J26" i="2"/>
  <c r="F67" i="2" l="1"/>
  <c r="J27" i="29"/>
  <c r="J37" i="29" s="1"/>
  <c r="J39" i="29" s="1"/>
  <c r="J70" i="29" l="1"/>
  <c r="J72" i="29" s="1"/>
</calcChain>
</file>

<file path=xl/sharedStrings.xml><?xml version="1.0" encoding="utf-8"?>
<sst xmlns="http://schemas.openxmlformats.org/spreadsheetml/2006/main" count="329" uniqueCount="194">
  <si>
    <t>บริษัท ไทยเรยอน จำกัด (มหาชน)</t>
  </si>
  <si>
    <t>งบฐานะการเงิน</t>
  </si>
  <si>
    <t>งบการเงินที่แสดง</t>
  </si>
  <si>
    <t>เงินลงทุนตามวิธีส่วนได้เสีย</t>
  </si>
  <si>
    <t>งบการเงินเฉพาะกิจการ</t>
  </si>
  <si>
    <t>31 มีนาคม</t>
  </si>
  <si>
    <t>สินทรัพย์</t>
  </si>
  <si>
    <t>หมายเหตุ</t>
  </si>
  <si>
    <t>(พันบาท)</t>
  </si>
  <si>
    <t>สินทรัพย์หมุนเวียน</t>
  </si>
  <si>
    <t>เงินสดและรายการเทียบเท่าเงินสด</t>
  </si>
  <si>
    <t xml:space="preserve">สินทรัพย์ทางการเงินหมุนเวียน </t>
  </si>
  <si>
    <t>ลูกหนี้การค้าและลูกหนี้หมุนเวียนอื่น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</si>
  <si>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</si>
  <si>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</si>
  <si>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</si>
  <si>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</si>
  <si>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</si>
  <si>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เงินลงทุนในบริษัทร่วม</t>
  </si>
  <si>
    <t>เงินลงทุนในการร่วมค้า</t>
  </si>
  <si>
    <t>ที่ดิน อาคารและอุปกรณ์</t>
  </si>
  <si>
    <t>สินทรัพย์สิทธิการใช้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</si>
  <si>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</si>
  <si>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</si>
  <si>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</si>
  <si>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</si>
  <si>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</si>
  <si>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</si>
  <si>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</si>
  <si>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</si>
  <si>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</si>
  <si>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ประมาณการหนี้สินหมุนเวียนอื่น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</si>
  <si>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</si>
  <si>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</si>
  <si>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</si>
  <si>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</si>
  <si>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</si>
  <si>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</si>
  <si>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</si>
  <si>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</si>
  <si>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</si>
  <si>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</si>
  <si>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</si>
  <si>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>(หุ้นสามัญจำนวน 201,600,000 หุ้น มูลค่า 1 บาทต่อหุ้น)</t>
  </si>
  <si>
    <t xml:space="preserve">   ทุนที่ออกและชำระแล้ว</t>
  </si>
  <si>
    <t xml:space="preserve">กำไรสะสม  </t>
  </si>
  <si>
    <t xml:space="preserve">   จัดสรรแล้ว</t>
  </si>
  <si>
    <t xml:space="preserve">      ทุนสำรองตามกฎหมาย</t>
  </si>
  <si>
    <t xml:space="preserve">      ทุนสำรองทั่วไป</t>
  </si>
  <si>
    <t xml:space="preserve">   ยังไม่ได้จัดสรร</t>
  </si>
  <si>
    <t>องค์ประกอบอื่นของส่วนของผู้ถือหุ้น</t>
  </si>
  <si>
    <t xml:space="preserve">รวมส่วนของผู้ถือหุ้น  </t>
  </si>
  <si>
    <t>รวมหนี้สินและส่วนของผู้ถือหุ้น</t>
  </si>
  <si>
    <t>งบกำไรขาดทุน</t>
  </si>
  <si>
    <t>สำหรับปีสิ้นสุด</t>
  </si>
  <si>
    <t>วันที่ 31 มีนาคม</t>
  </si>
  <si>
    <t>รายได้</t>
  </si>
  <si>
    <t>รายได้จากการขาย</t>
  </si>
  <si>
    <t>รายได้ดอกเบี้ย</t>
  </si>
  <si>
    <t>กำไรจากอัตราแลกเปลี่ยน</t>
  </si>
  <si>
    <t>เงินปันผลรับ</t>
  </si>
  <si>
    <t>กำไรจากการขายสินทรัพย์ทางการเงินไม่หมุนเวียนอื่น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</si>
  <si>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</si>
  <si>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</si>
  <si>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</si>
  <si>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</si>
  <si>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</si>
  <si>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</si>
  <si>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ขาดทุนจากการด้อยค่าเงินลงทุนในการร่วมค้า</t>
  </si>
  <si>
    <t>ประมาณการหนี้สิน</t>
  </si>
  <si>
    <t>รวมค่าใช้จ่าย</t>
  </si>
  <si>
    <t>ต้นทุนทางการเงิน</t>
  </si>
  <si>
    <t>ส่วนแบ่งกำไรของบริษัทร่วมและการร่วมค้าที่ใช้วิธีส่วนได้เสีย</t>
  </si>
  <si>
    <t>กำไร (ขาดทุน) ก่อนภาษีเงินได้</t>
  </si>
  <si>
    <t>รายได้ภาษีเงินได้</t>
  </si>
  <si>
    <t>กำไร (ขาดทุน) สำหรับปี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</si>
  <si>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</si>
  <si>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</si>
  <si>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งบกำไรขาดทุนเบ็ดเสร็จ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</si>
  <si>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</si>
  <si>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</si>
  <si>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</si>
  <si>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</si>
  <si>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</si>
  <si>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</si>
  <si>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ภาษีเงินได้ของรายการที่จะไม่ถูกจัดประเภทใหม่ไว้ในกำไรหรือ</t>
  </si>
  <si>
    <t xml:space="preserve">   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</si>
  <si>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</si>
  <si>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กำไร (ขาดทุน) เบ็ดเสร็จรวมสำหรับปี</t>
  </si>
  <si>
    <t>งบการเปลี่ยนแปลงส่วนของผู้ถือหุ้น</t>
  </si>
  <si>
    <t>งบการเงินที่แสดงเงินลงทุนตามวิธีส่วนได้เสีย</t>
  </si>
  <si>
    <t>กำไรสะสม</t>
  </si>
  <si>
    <t>ผลกำไร (ขาดทุน) จากเงินลงทุน</t>
  </si>
  <si>
    <t>ในตราสารทุนที่กำหนดให้</t>
  </si>
  <si>
    <t>วัดมูลค่าด้วยมูลค่า</t>
  </si>
  <si>
    <t>ผลต่างของอัตรา</t>
  </si>
  <si>
    <t>เบ็ดเสร็จอื่นของ</t>
  </si>
  <si>
    <t>การวัดมูลค่าใหม่</t>
  </si>
  <si>
    <t>รวม</t>
  </si>
  <si>
    <t>ทุนที่ออกและ</t>
  </si>
  <si>
    <t>ทุนสำรองตาม</t>
  </si>
  <si>
    <t>ยุติธรรมผ่านกำไรขาดทุน</t>
  </si>
  <si>
    <t>แลกเปลี่ยนจากการ</t>
  </si>
  <si>
    <t>บริษัทร่วมที่ใช้</t>
  </si>
  <si>
    <t>ของผลประโยชน์</t>
  </si>
  <si>
    <t>องค์ประกอบอื่นของ</t>
  </si>
  <si>
    <t xml:space="preserve">ชำระแล้ว </t>
  </si>
  <si>
    <t>กฎหมาย</t>
  </si>
  <si>
    <t>ทุนสำรองทั่วไป</t>
  </si>
  <si>
    <t>ยังไม่ได้จัดสรร</t>
  </si>
  <si>
    <t>เบ็ดเสร็จอื่น</t>
  </si>
  <si>
    <t>แปลงค่างบการเงิน</t>
  </si>
  <si>
    <t>วิธีส่วนได้เสีย</t>
  </si>
  <si>
    <t>พนักงานที่กำหนดไว้</t>
  </si>
  <si>
    <t>สำหรับปีสิ้นสุดวันที่ 31 มีนาคม 2567</t>
  </si>
  <si>
    <t>ยอดคงเหลือ ณ วันที่ 1 เมษายน 2566</t>
  </si>
  <si>
    <t>รายการกับผู้ถือหุ้นที่บันทึกโดยตรงเข้าส่วนของผู้ถือหุ้น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</si>
  <si>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</si>
  <si>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    เงินปันผล</t>
  </si>
  <si>
    <t xml:space="preserve">    รวมเงินทุนที่ได้รับจากผู้ถือหุ้นและการจัดสรรส่วนทุนให้ผู้ถือหุ้น</t>
  </si>
  <si>
    <t>กำไรขาดทุนเบ็ดเสร็จสำหรับปี</t>
  </si>
  <si>
    <t xml:space="preserve">   ขาดทุน</t>
  </si>
  <si>
    <t xml:space="preserve">   กำไร (ขาดทุน) เบ็ดเสร็จอื่น</t>
  </si>
  <si>
    <t>รวมกำไร (ขาดทุน) เบ็ดเสร็จสำหรับปี</t>
  </si>
  <si>
    <t>โอนไปกำไรสะสม</t>
  </si>
  <si>
    <t>ยอดคงเหลือ ณ วันที่ 31 มีนาคม 2567</t>
  </si>
  <si>
    <t>สำหรับปีสิ้นสุดวันที่ 31 มีนาคม 2568</t>
  </si>
  <si>
    <t>ยอดคงเหลือ ณ วันที่ 1 เมษายน 2567</t>
  </si>
  <si>
    <t>ยอดคงเหลือ ณ วันที่ 31 มีนาคม 2568</t>
  </si>
  <si>
    <t>รวมส่วน</t>
  </si>
  <si>
    <t>ของผู้ถือหุ้น</t>
  </si>
  <si>
    <t>งบกระแสเงินสด</t>
  </si>
  <si>
    <t xml:space="preserve"> 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</si>
  <si>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</si>
  <si>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</si>
  <si>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ค่าเสื่อมราคาและค่าตัดจำหน่าย</t>
  </si>
  <si>
    <t>กำไร (ขาดทุน) จากการจำหน่ายที่ดิน อาคารและอุปกรณ์</t>
  </si>
  <si>
    <t>(กลับรายการ) ขาดทุนจากการปรับมูลค่าสินค้า</t>
  </si>
  <si>
    <t>ประมาณการหนี้สินสำหรับผลประโยชน์พนักงาน</t>
  </si>
  <si>
    <t>ประมาณการหนี้สินสำหรับคดีความ</t>
  </si>
  <si>
    <t>ดอกเบี้ยรับ</t>
  </si>
  <si>
    <t>การเปลี่ยนแปลงในสินทรัพย์และหนี้สินดำเนินงาน</t>
  </si>
  <si>
    <t>เงินสดจ่ายสำหรับผลประโยชน์พนักงานระยะยาว</t>
  </si>
  <si>
    <t>ภาษีเงินได้จ่ายออก</t>
  </si>
  <si>
    <t>กระแสเงินสดจากกิจกรรมลงทุน</t>
  </si>
  <si>
    <t>เงินสดจ่ายเพื่อซื้อเงินลงทุนในบริษัทร่วม</t>
  </si>
  <si>
    <t>11</t>
  </si>
  <si>
    <t>เงินสดจ่ายเพื่อซื้อส่วนได้เสียในการร่วมค้า</t>
  </si>
  <si>
    <t>เงินสดรับจากการจำหน่ายตราสารหนี้อื่น</t>
  </si>
  <si>
    <t>เงินสดรับจากการจำหน่ายอุปกรณ์</t>
  </si>
  <si>
    <t>เงินสดจ่ายเพื่อซื้อสินทรัพย์ไม่มีตัวตน</t>
  </si>
  <si>
    <t>กระแสเงินสดรับจากการขายสินทรัพย์ทางการเงินไม่หมุนเวียนอื่น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</si>
  <si>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</si>
  <si>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</si>
  <si>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</si>
  <si>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เงินปันผลจ่าย</t>
  </si>
  <si>
    <t>ดอกเบี้ยจ่าย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</si>
  <si>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</si>
  <si>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</si>
  <si>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 ณ วันที่ 1 เมษายน</t>
  </si>
  <si>
    <t>เงินสดและรายการเทียบเท่าเงินสด ณ วันที่ 31 มีนาคม</t>
  </si>
  <si>
    <t>4, 7</t>
  </si>
  <si>
    <t>4, 12</t>
  </si>
  <si>
    <t>4, 16</t>
  </si>
  <si>
    <t>4, 9, 10</t>
  </si>
  <si>
    <t>4, 8, 17, 18</t>
  </si>
  <si>
    <t>17, 18</t>
  </si>
  <si>
    <t>4, 17, 18</t>
  </si>
  <si>
    <t>กำไร (ขาดทุน) จากกิจกรรมดำเนินงาน</t>
  </si>
  <si>
    <t>19</t>
  </si>
  <si>
    <t>10</t>
  </si>
  <si>
    <t>8</t>
  </si>
  <si>
    <t>14</t>
  </si>
  <si>
    <t>9, 10</t>
  </si>
  <si>
    <t>9</t>
  </si>
  <si>
    <t>5</t>
  </si>
  <si>
    <t>22</t>
  </si>
  <si>
    <t>13</t>
  </si>
  <si>
    <t>ค่าใช้จ่ายประมาณการหนี้สิน</t>
  </si>
  <si>
    <t>ผลกำไรจากเงินลงทุนในตราสารทุนที่กำหนดให้วัดมูลค่าด้วย</t>
  </si>
  <si>
    <t>ผลกำไร (ขาดทุน) จากการวัดมูลค่าใหม่ของผลประโยชน์พนักงานที่กำหนดไว้</t>
  </si>
  <si>
    <t xml:space="preserve">   กำไรขาดทุนเบ็ดเสร็จอื่น</t>
  </si>
  <si>
    <t xml:space="preserve">   กำไร</t>
  </si>
  <si>
    <t>ส่วนแบ่งกำไร (ขาดทุน)</t>
  </si>
  <si>
    <t>ผลกำไร (ขาดทุน) จาก</t>
  </si>
  <si>
    <t>จากการวัดมูลค่าใหม่</t>
  </si>
  <si>
    <t>ผลกำไร (ขาดทุน)</t>
  </si>
  <si>
    <t>กำไรจากอัตราแลกเปลี่ยนที่ยังไม่เกิดขึ้น</t>
  </si>
  <si>
    <t>กระแสเงินสดสุทธิได้มาจากกิจกรรมดำเนินงาน</t>
  </si>
  <si>
    <t>สินทรัพย์ทางการเงินหมุนเวียนเพิ่มขึ้น (ลดลง)</t>
  </si>
  <si>
    <t>เงินสดจ่ายเพื่อซื้ออาคารและอุปกรณ์</t>
  </si>
  <si>
    <t>กระแสเงินสดสุทธิใช้ไปในกิจกรรมลงทุน</t>
  </si>
  <si>
    <t>กำไร (ขาดทุน) เบ็ดเสร็จอื่นสำหรับปี - สุทธิจากภาษี</t>
  </si>
  <si>
    <t>ส่วนแบ่งกำไร (ขาดทุน) เบ็ดเสร็จอื่นของบริษัทร่วมที่ใช้วิธีส่วนได้เสีย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</si>
</sst>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[$€-2]\ * #,##0.00_);_([$€-2]\ * \(#,##0.00\);_([$€-2]\ * &quot;-&quot;??_);_(@_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6"/>
      <name val="Angsana New"/>
      <family val="1"/>
    </font>
    <font>
      <i/>
      <sz val="16"/>
      <name val="Angsana New"/>
      <family val="1"/>
    </font>
    <font>
      <b/>
      <sz val="15"/>
      <color theme="1"/>
      <name val="Angsana New"/>
      <family val="1"/>
    </font>
    <font>
      <b/>
      <sz val="14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0" fillId="0" borderId="0">
      <alignment vertical="top"/>
    </xf>
    <xf numFmtId="0" fontId="1" fillId="0" borderId="0"/>
    <xf numFmtId="0" fontId="3" fillId="0" borderId="0"/>
  </cellStyleXfs>
  <cellXfs count="192">
    <xf numFmtId="0" fontId="0" fillId="0" borderId="0" xfId="0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164" fontId="3" fillId="0" borderId="0" xfId="0" applyNumberFormat="1" applyFont="1"/>
    <xf numFmtId="164" fontId="4" fillId="0" borderId="1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49" fontId="8" fillId="0" borderId="0" xfId="0" applyNumberFormat="1" applyFont="1"/>
    <xf numFmtId="49" fontId="3" fillId="0" borderId="0" xfId="0" applyNumberFormat="1" applyFont="1"/>
    <xf numFmtId="49" fontId="6" fillId="0" borderId="0" xfId="0" applyNumberFormat="1" applyFont="1"/>
    <xf numFmtId="49" fontId="4" fillId="0" borderId="0" xfId="0" applyNumberFormat="1" applyFont="1"/>
    <xf numFmtId="49" fontId="2" fillId="0" borderId="0" xfId="0" applyNumberFormat="1" applyFont="1"/>
    <xf numFmtId="0" fontId="4" fillId="0" borderId="0" xfId="0" applyFont="1"/>
    <xf numFmtId="164" fontId="4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4" fillId="0" borderId="0" xfId="1" applyNumberFormat="1" applyFont="1" applyFill="1" applyAlignment="1"/>
    <xf numFmtId="164" fontId="0" fillId="0" borderId="0" xfId="0" applyNumberFormat="1" applyAlignment="1">
      <alignment horizontal="right"/>
    </xf>
    <xf numFmtId="164" fontId="4" fillId="0" borderId="0" xfId="0" applyNumberFormat="1" applyFo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165" fontId="3" fillId="0" borderId="0" xfId="0" applyNumberFormat="1" applyFont="1"/>
    <xf numFmtId="164" fontId="4" fillId="0" borderId="0" xfId="0" applyNumberFormat="1" applyFont="1" applyAlignment="1">
      <alignment horizontal="left"/>
    </xf>
    <xf numFmtId="165" fontId="0" fillId="0" borderId="0" xfId="0" applyNumberFormat="1"/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4" fontId="3" fillId="0" borderId="0" xfId="13" applyNumberFormat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/>
    <xf numFmtId="164" fontId="0" fillId="0" borderId="0" xfId="0" applyNumberFormat="1"/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41" fontId="7" fillId="0" borderId="0" xfId="1" applyNumberFormat="1" applyFont="1" applyFill="1" applyAlignment="1">
      <alignment horizontal="center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43" fontId="3" fillId="0" borderId="0" xfId="0" applyNumberFormat="1" applyFont="1"/>
    <xf numFmtId="43" fontId="0" fillId="0" borderId="0" xfId="1" applyFont="1" applyFill="1" applyBorder="1" applyAlignment="1">
      <alignment horizontal="center"/>
    </xf>
    <xf numFmtId="43" fontId="3" fillId="0" borderId="0" xfId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41" fontId="4" fillId="0" borderId="1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left" indent="1"/>
    </xf>
    <xf numFmtId="0" fontId="12" fillId="0" borderId="0" xfId="0" applyFont="1" applyAlignment="1">
      <alignment horizontal="left" vertical="center" wrapText="1"/>
    </xf>
    <xf numFmtId="37" fontId="4" fillId="0" borderId="0" xfId="0" applyNumberFormat="1" applyFont="1"/>
    <xf numFmtId="165" fontId="4" fillId="0" borderId="1" xfId="1" applyNumberFormat="1" applyFont="1" applyFill="1" applyBorder="1" applyAlignment="1"/>
    <xf numFmtId="165" fontId="4" fillId="0" borderId="2" xfId="1" applyNumberFormat="1" applyFont="1" applyFill="1" applyBorder="1" applyAlignment="1"/>
    <xf numFmtId="165" fontId="3" fillId="0" borderId="3" xfId="1" applyNumberFormat="1" applyFont="1" applyFill="1" applyBorder="1" applyAlignment="1"/>
    <xf numFmtId="43" fontId="3" fillId="0" borderId="0" xfId="1" applyFont="1" applyFill="1" applyBorder="1" applyAlignment="1">
      <alignment horizontal="center"/>
    </xf>
    <xf numFmtId="37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43" fontId="0" fillId="0" borderId="0" xfId="0" applyNumberForma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37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37" fontId="8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166" fontId="15" fillId="0" borderId="0" xfId="0" applyNumberFormat="1" applyFont="1" applyAlignment="1">
      <alignment horizontal="right" vertical="center"/>
    </xf>
    <xf numFmtId="165" fontId="3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2" fillId="0" borderId="0" xfId="0" applyFont="1"/>
    <xf numFmtId="0" fontId="1" fillId="0" borderId="0" xfId="0" applyFont="1"/>
    <xf numFmtId="49" fontId="7" fillId="0" borderId="0" xfId="0" applyNumberFormat="1" applyFont="1"/>
    <xf numFmtId="165" fontId="3" fillId="0" borderId="0" xfId="1" applyNumberFormat="1" applyFont="1"/>
    <xf numFmtId="165" fontId="0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41" fontId="3" fillId="0" borderId="0" xfId="1" applyNumberFormat="1" applyFont="1" applyAlignment="1">
      <alignment horizontal="center" vertical="center"/>
    </xf>
    <xf numFmtId="41" fontId="0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center"/>
    </xf>
    <xf numFmtId="49" fontId="3" fillId="2" borderId="0" xfId="0" applyNumberFormat="1" applyFont="1" applyFill="1"/>
    <xf numFmtId="43" fontId="3" fillId="0" borderId="0" xfId="1" applyFont="1"/>
    <xf numFmtId="49" fontId="8" fillId="0" borderId="0" xfId="0" applyNumberFormat="1" applyFont="1" applyAlignment="1">
      <alignment horizontal="center"/>
    </xf>
    <xf numFmtId="165" fontId="3" fillId="0" borderId="0" xfId="1" applyNumberFormat="1" applyFont="1" applyFill="1"/>
    <xf numFmtId="165" fontId="3" fillId="0" borderId="5" xfId="1" applyNumberFormat="1" applyFont="1" applyFill="1" applyBorder="1" applyAlignment="1">
      <alignment horizontal="right"/>
    </xf>
    <xf numFmtId="43" fontId="3" fillId="0" borderId="0" xfId="1" applyFont="1" applyFill="1" applyAlignment="1"/>
    <xf numFmtId="43" fontId="3" fillId="0" borderId="0" xfId="1" applyFont="1" applyFill="1" applyBorder="1" applyAlignment="1"/>
    <xf numFmtId="165" fontId="0" fillId="0" borderId="0" xfId="1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43" fontId="0" fillId="0" borderId="0" xfId="1" applyFont="1" applyFill="1" applyBorder="1" applyAlignment="1"/>
    <xf numFmtId="0" fontId="8" fillId="0" borderId="0" xfId="0" applyFont="1" applyAlignment="1">
      <alignment horizontal="left"/>
    </xf>
    <xf numFmtId="49" fontId="0" fillId="0" borderId="0" xfId="0" quotePrefix="1" applyNumberFormat="1"/>
    <xf numFmtId="0" fontId="8" fillId="0" borderId="0" xfId="0" applyFont="1" applyAlignment="1">
      <alignment horizontal="center"/>
    </xf>
    <xf numFmtId="165" fontId="3" fillId="0" borderId="0" xfId="1" applyNumberFormat="1" applyFont="1" applyFill="1" applyAlignment="1">
      <alignment horizontal="right" vertical="center"/>
    </xf>
    <xf numFmtId="165" fontId="3" fillId="0" borderId="0" xfId="0" applyNumberFormat="1" applyFont="1" applyAlignment="1">
      <alignment horizontal="right"/>
    </xf>
    <xf numFmtId="165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vertical="center"/>
    </xf>
    <xf numFmtId="0" fontId="7" fillId="0" borderId="5" xfId="0" applyFont="1" applyBorder="1" applyAlignment="1">
      <alignment horizontal="center"/>
    </xf>
    <xf numFmtId="164" fontId="0" fillId="0" borderId="0" xfId="0" applyNumberFormat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1" fontId="4" fillId="0" borderId="4" xfId="0" applyNumberFormat="1" applyFont="1" applyBorder="1" applyAlignment="1">
      <alignment horizontal="right" vertical="center"/>
    </xf>
    <xf numFmtId="41" fontId="4" fillId="0" borderId="3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3" fillId="0" borderId="0" xfId="3" applyNumberFormat="1" applyFont="1" applyFill="1"/>
    <xf numFmtId="165" fontId="3" fillId="0" borderId="0" xfId="1" applyNumberFormat="1" applyFont="1" applyFill="1" applyAlignment="1">
      <alignment horizontal="center"/>
    </xf>
    <xf numFmtId="165" fontId="3" fillId="0" borderId="3" xfId="3" applyNumberFormat="1" applyFont="1" applyFill="1" applyBorder="1"/>
    <xf numFmtId="165" fontId="3" fillId="0" borderId="3" xfId="1" applyNumberFormat="1" applyFont="1" applyFill="1" applyBorder="1" applyAlignment="1">
      <alignment horizontal="right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65" fontId="4" fillId="0" borderId="0" xfId="1" applyNumberFormat="1" applyFont="1" applyBorder="1" applyAlignment="1">
      <alignment horizontal="right"/>
    </xf>
    <xf numFmtId="43" fontId="4" fillId="0" borderId="0" xfId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41" fontId="3" fillId="0" borderId="0" xfId="0" applyNumberFormat="1" applyFont="1"/>
    <xf numFmtId="165" fontId="0" fillId="0" borderId="0" xfId="0" applyNumberFormat="1" applyAlignment="1">
      <alignment horizontal="right" vertical="center"/>
    </xf>
    <xf numFmtId="165" fontId="3" fillId="0" borderId="0" xfId="1" applyNumberFormat="1" applyFont="1" applyBorder="1" applyAlignment="1">
      <alignment horizontal="right"/>
    </xf>
    <xf numFmtId="165" fontId="3" fillId="0" borderId="0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right"/>
    </xf>
    <xf numFmtId="0" fontId="16" fillId="0" borderId="0" xfId="0" applyFont="1" applyAlignment="1">
      <alignment horizontal="left"/>
    </xf>
    <xf numFmtId="165" fontId="4" fillId="0" borderId="1" xfId="0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5" fontId="4" fillId="0" borderId="3" xfId="1" applyNumberFormat="1" applyFont="1" applyBorder="1" applyAlignment="1">
      <alignment horizontal="right"/>
    </xf>
    <xf numFmtId="165" fontId="4" fillId="0" borderId="1" xfId="1" applyNumberFormat="1" applyFont="1" applyBorder="1" applyAlignment="1">
      <alignment horizontal="right" vertical="center"/>
    </xf>
    <xf numFmtId="165" fontId="4" fillId="0" borderId="3" xfId="1" applyNumberFormat="1" applyFont="1" applyBorder="1" applyAlignment="1">
      <alignment horizontal="right" vertical="center"/>
    </xf>
    <xf numFmtId="165" fontId="4" fillId="0" borderId="2" xfId="1" applyNumberFormat="1" applyFont="1" applyBorder="1" applyAlignment="1">
      <alignment horizontal="right" vertical="center"/>
    </xf>
    <xf numFmtId="165" fontId="4" fillId="0" borderId="0" xfId="1" applyNumberFormat="1" applyFont="1" applyAlignment="1">
      <alignment horizontal="right" vertical="center"/>
    </xf>
    <xf numFmtId="165" fontId="4" fillId="0" borderId="4" xfId="1" applyNumberFormat="1" applyFont="1" applyBorder="1" applyAlignment="1">
      <alignment horizontal="right" vertical="center"/>
    </xf>
    <xf numFmtId="165" fontId="0" fillId="0" borderId="0" xfId="1" applyNumberFormat="1" applyFont="1" applyBorder="1" applyAlignment="1">
      <alignment horizontal="right"/>
    </xf>
    <xf numFmtId="165" fontId="0" fillId="0" borderId="3" xfId="0" applyNumberFormat="1" applyBorder="1" applyAlignment="1">
      <alignment horizontal="right" vertical="center"/>
    </xf>
    <xf numFmtId="165" fontId="4" fillId="0" borderId="3" xfId="1" applyNumberFormat="1" applyFont="1" applyFill="1" applyBorder="1" applyAlignment="1"/>
    <xf numFmtId="164" fontId="3" fillId="0" borderId="0" xfId="0" applyNumberFormat="1" applyFont="1" applyAlignment="1">
      <alignment horizontal="right" vertical="center"/>
    </xf>
    <xf numFmtId="43" fontId="3" fillId="0" borderId="0" xfId="1" applyFont="1" applyFill="1" applyAlignment="1">
      <alignment horizontal="right" vertical="center"/>
    </xf>
    <xf numFmtId="41" fontId="3" fillId="0" borderId="0" xfId="1" applyNumberFormat="1" applyFont="1" applyFill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0" xfId="13" applyNumberFormat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3" xfId="13" applyNumberFormat="1" applyBorder="1" applyAlignment="1">
      <alignment horizontal="right"/>
    </xf>
    <xf numFmtId="37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43" fontId="3" fillId="0" borderId="3" xfId="1" applyFont="1" applyFill="1" applyBorder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9" fontId="3" fillId="0" borderId="2" xfId="0" applyNumberFormat="1" applyFont="1" applyBorder="1" applyAlignment="1">
      <alignment vertical="center"/>
    </xf>
    <xf numFmtId="165" fontId="3" fillId="0" borderId="3" xfId="1" applyNumberFormat="1" applyFont="1" applyFill="1" applyBorder="1" applyAlignment="1">
      <alignment horizontal="center" vertical="center"/>
    </xf>
    <xf numFmtId="39" fontId="3" fillId="0" borderId="0" xfId="0" applyNumberFormat="1" applyFont="1" applyAlignment="1">
      <alignment vertical="center"/>
    </xf>
    <xf numFmtId="165" fontId="4" fillId="0" borderId="0" xfId="1" applyNumberFormat="1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5" fontId="3" fillId="0" borderId="0" xfId="1" applyNumberFormat="1" applyFont="1" applyFill="1" applyBorder="1" applyAlignment="1">
      <alignment vertical="center"/>
    </xf>
    <xf numFmtId="165" fontId="3" fillId="0" borderId="5" xfId="1" applyNumberFormat="1" applyFont="1" applyFill="1" applyBorder="1" applyAlignment="1">
      <alignment horizontal="right" vertical="center"/>
    </xf>
    <xf numFmtId="165" fontId="0" fillId="0" borderId="0" xfId="1" applyNumberFormat="1" applyFont="1"/>
    <xf numFmtId="165" fontId="3" fillId="0" borderId="0" xfId="3" applyNumberFormat="1" applyFont="1" applyFill="1" applyBorder="1"/>
    <xf numFmtId="165" fontId="0" fillId="0" borderId="3" xfId="1" applyNumberFormat="1" applyFont="1" applyFill="1" applyBorder="1" applyAlignment="1">
      <alignment horizontal="center"/>
    </xf>
    <xf numFmtId="41" fontId="4" fillId="0" borderId="1" xfId="1" applyNumberFormat="1" applyFont="1" applyFill="1" applyBorder="1" applyAlignment="1">
      <alignment horizontal="center"/>
    </xf>
    <xf numFmtId="165" fontId="6" fillId="0" borderId="0" xfId="0" applyNumberFormat="1" applyFont="1"/>
    <xf numFmtId="43" fontId="6" fillId="0" borderId="0" xfId="1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4" fillId="0" borderId="0" xfId="0" applyNumberFormat="1" applyFont="1" applyAlignment="1">
      <alignment horizont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189"/>
  <sheetViews>
    <sheetView view="pageBreakPreview" topLeftCell="A60" zoomScale="70" zoomScaleNormal="85" zoomScaleSheetLayoutView="70" workbookViewId="0">
      <selection activeCell="D71" sqref="D71:J72"/>
    </sheetView>
  </sheetViews>
  <sheetFormatPr defaultColWidth="9.09765625" defaultRowHeight="21.75" customHeight="1" x14ac:dyDescent="0.65"/>
  <cols>
    <col min="1" max="1" width="54.09765625" style="13" customWidth="1"/>
    <col min="2" max="2" width="9.09765625" style="5" customWidth="1"/>
    <col min="3" max="3" width="2.09765625" style="7" customWidth="1"/>
    <col min="4" max="4" width="16.69921875" style="7" customWidth="1"/>
    <col min="5" max="5" width="0.69921875" style="7" customWidth="1"/>
    <col min="6" max="6" width="16.69921875" style="7" customWidth="1"/>
    <col min="7" max="7" width="0.8984375" style="7" customWidth="1"/>
    <col min="8" max="8" width="16.69921875" style="7" customWidth="1"/>
    <col min="9" max="9" width="0.8984375" style="7" customWidth="1"/>
    <col min="10" max="10" width="16.69921875" style="7" customWidth="1"/>
    <col min="11" max="12" width="12.69921875" style="7" bestFit="1" customWidth="1"/>
    <col min="13" max="13" width="14.59765625" style="7" bestFit="1" customWidth="1"/>
    <col min="14" max="14" width="11.296875" style="7" bestFit="1" customWidth="1"/>
    <col min="15" max="16" width="9.09765625" style="7"/>
    <col min="17" max="17" width="13.59765625" style="7" bestFit="1" customWidth="1"/>
    <col min="18" max="16384" width="9.09765625" style="7"/>
  </cols>
  <sheetData>
    <row r="1" spans="1:13" ht="23.25" customHeight="1" x14ac:dyDescent="0.7">
      <c r="A1" s="15" t="s">
        <v>0</v>
      </c>
      <c r="C1" s="85"/>
      <c r="D1" s="6"/>
      <c r="E1" s="85"/>
      <c r="F1" s="85"/>
      <c r="G1" s="85"/>
      <c r="H1" s="85"/>
      <c r="I1" s="85"/>
      <c r="J1" s="85"/>
      <c r="K1" s="6"/>
      <c r="L1" s="6"/>
      <c r="M1" s="6"/>
    </row>
    <row r="2" spans="1:13" ht="23.25" customHeight="1" x14ac:dyDescent="0.7">
      <c r="A2" s="15" t="s">
        <v>1</v>
      </c>
      <c r="C2" s="85"/>
      <c r="D2" s="6"/>
      <c r="E2" s="85"/>
      <c r="F2" s="85"/>
      <c r="G2" s="85"/>
      <c r="H2" s="85"/>
      <c r="I2" s="85"/>
      <c r="J2" s="85"/>
      <c r="K2" s="6"/>
      <c r="L2" s="6"/>
      <c r="M2" s="6"/>
    </row>
    <row r="3" spans="1:13" ht="23.25" customHeight="1" x14ac:dyDescent="0.7">
      <c r="A3" s="15"/>
      <c r="C3" s="85"/>
      <c r="D3" s="6"/>
      <c r="E3" s="85"/>
      <c r="F3" s="85"/>
      <c r="G3" s="85"/>
      <c r="H3" s="85"/>
      <c r="I3" s="85"/>
      <c r="J3" s="85"/>
      <c r="K3" s="6"/>
      <c r="L3" s="6"/>
      <c r="M3" s="6"/>
    </row>
    <row r="4" spans="1:13" ht="21.75" customHeight="1" x14ac:dyDescent="0.7">
      <c r="A4" s="15"/>
      <c r="C4" s="85"/>
      <c r="D4" s="183" t="s">
        <v>2</v>
      </c>
      <c r="E4" s="183"/>
      <c r="F4" s="183"/>
      <c r="G4" s="6"/>
      <c r="H4" s="6"/>
      <c r="I4" s="6"/>
      <c r="J4" s="6"/>
      <c r="K4" s="6"/>
      <c r="L4" s="6"/>
      <c r="M4" s="6"/>
    </row>
    <row r="5" spans="1:13" ht="21.75" customHeight="1" x14ac:dyDescent="0.7">
      <c r="A5" s="12"/>
      <c r="C5" s="2"/>
      <c r="D5" s="183" t="s">
        <v>3</v>
      </c>
      <c r="E5" s="183"/>
      <c r="F5" s="183"/>
      <c r="G5" s="3"/>
      <c r="H5" s="183" t="s">
        <v>4</v>
      </c>
      <c r="I5" s="183"/>
      <c r="J5" s="183"/>
      <c r="K5" s="6"/>
      <c r="L5" s="6"/>
      <c r="M5" s="6"/>
    </row>
    <row r="6" spans="1:13" ht="21.75" customHeight="1" x14ac:dyDescent="0.7">
      <c r="A6" s="15"/>
      <c r="C6" s="2"/>
      <c r="D6" s="187" t="s">
        <v>5</v>
      </c>
      <c r="E6" s="187"/>
      <c r="F6" s="187"/>
      <c r="G6" s="2"/>
      <c r="H6" s="187" t="s">
        <v>5</v>
      </c>
      <c r="I6" s="187"/>
      <c r="J6" s="187"/>
      <c r="K6" s="6"/>
      <c r="L6" s="6"/>
      <c r="M6" s="6"/>
    </row>
    <row r="7" spans="1:13" ht="21.75" customHeight="1" x14ac:dyDescent="0.7">
      <c r="A7" s="15" t="s">
        <v>6</v>
      </c>
      <c r="B7" s="5" t="s">
        <v>7</v>
      </c>
      <c r="C7" s="2"/>
      <c r="D7" s="2">
        <v>2568</v>
      </c>
      <c r="E7" s="2"/>
      <c r="F7" s="2">
        <v>2567</v>
      </c>
      <c r="G7" s="2"/>
      <c r="H7" s="2">
        <v>2568</v>
      </c>
      <c r="I7" s="2"/>
      <c r="J7" s="2">
        <v>2567</v>
      </c>
      <c r="K7" s="6"/>
      <c r="L7" s="6"/>
      <c r="M7" s="6"/>
    </row>
    <row r="8" spans="1:13" ht="21.75" customHeight="1" x14ac:dyDescent="0.65">
      <c r="A8" s="12"/>
      <c r="C8" s="2"/>
      <c r="D8" s="186" t="s">
        <v>8</v>
      </c>
      <c r="E8" s="186"/>
      <c r="F8" s="186"/>
      <c r="G8" s="186"/>
      <c r="H8" s="186"/>
      <c r="I8" s="186"/>
      <c r="J8" s="186"/>
      <c r="K8" s="6"/>
      <c r="L8" s="6"/>
      <c r="M8" s="6"/>
    </row>
    <row r="9" spans="1:13" ht="21.75" customHeight="1" x14ac:dyDescent="0.7">
      <c r="A9" s="11" t="s">
        <v>9</v>
      </c>
      <c r="C9" s="2"/>
      <c r="D9" s="16"/>
      <c r="E9" s="16"/>
      <c r="F9" s="16"/>
      <c r="G9" s="16"/>
      <c r="H9" s="20"/>
      <c r="I9" s="20"/>
      <c r="J9" s="20"/>
      <c r="K9" s="24"/>
      <c r="L9" s="24"/>
      <c r="M9" s="6"/>
    </row>
    <row r="10" spans="1:13" ht="21.75" customHeight="1" x14ac:dyDescent="0.7">
      <c r="A10" s="12" t="s">
        <v>10</v>
      </c>
      <c r="B10" s="5">
        <v>5</v>
      </c>
      <c r="C10" s="2"/>
      <c r="D10" s="110">
        <f>H10</f>
        <v>6180</v>
      </c>
      <c r="E10" s="16"/>
      <c r="F10" s="34">
        <v>10765</v>
      </c>
      <c r="G10" s="16"/>
      <c r="H10" s="34">
        <v>6180</v>
      </c>
      <c r="I10" s="20"/>
      <c r="J10" s="34">
        <v>10765</v>
      </c>
      <c r="K10" s="30"/>
      <c r="L10" s="30"/>
      <c r="M10" s="6"/>
    </row>
    <row r="11" spans="1:13" ht="21.75" customHeight="1" x14ac:dyDescent="0.7">
      <c r="A11" s="23" t="s">
        <v>11</v>
      </c>
      <c r="B11" s="5">
        <v>6</v>
      </c>
      <c r="C11" s="2"/>
      <c r="D11" s="110">
        <f t="shared" ref="D11:D14" si="0">H11</f>
        <v>101971</v>
      </c>
      <c r="E11" s="16"/>
      <c r="F11" s="34">
        <v>72465</v>
      </c>
      <c r="G11" s="16"/>
      <c r="H11" s="34">
        <v>101971</v>
      </c>
      <c r="I11" s="20"/>
      <c r="J11" s="34">
        <v>72465</v>
      </c>
      <c r="K11" s="30"/>
      <c r="L11" s="30"/>
      <c r="M11" s="6"/>
    </row>
    <row r="12" spans="1:13" ht="21.75" customHeight="1" x14ac:dyDescent="0.7">
      <c r="A12" s="23" t="s">
        <v>12</v>
      </c>
      <c r="B12" s="5" t="s">
        <v>161</v>
      </c>
      <c r="C12" s="2"/>
      <c r="D12" s="110">
        <f t="shared" si="0"/>
        <v>1638916</v>
      </c>
      <c r="E12" s="16"/>
      <c r="F12" s="34">
        <v>1684582</v>
      </c>
      <c r="G12" s="16"/>
      <c r="H12" s="33">
        <v>1638916</v>
      </c>
      <c r="I12" s="20"/>
      <c r="J12" s="33">
        <v>1684582</v>
      </c>
      <c r="K12" s="30"/>
      <c r="L12" s="30"/>
      <c r="M12" s="133"/>
    </row>
    <row r="13" spans="1:13" ht="21.75" customHeight="1" x14ac:dyDescent="0.65">
      <c r="A13" s="23" t="s">
        <v>13</v>
      </c>
      <c r="B13" s="53">
        <v>8</v>
      </c>
      <c r="C13" s="2"/>
      <c r="D13" s="110">
        <f t="shared" si="0"/>
        <v>2641716</v>
      </c>
      <c r="E13" s="1"/>
      <c r="F13" s="50">
        <v>2130229</v>
      </c>
      <c r="G13" s="1"/>
      <c r="H13" s="33">
        <v>2641716</v>
      </c>
      <c r="I13" s="1"/>
      <c r="J13" s="33">
        <v>2130229</v>
      </c>
      <c r="K13" s="30"/>
      <c r="L13" s="40"/>
      <c r="M13" s="6"/>
    </row>
    <row r="14" spans="1:13" ht="21.75" customHeight="1" x14ac:dyDescent="0.65">
      <c r="A14" s="12" t="s">
        <v>14</v>
      </c>
      <c r="B14" s="53"/>
      <c r="C14" s="2"/>
      <c r="D14" s="110">
        <f t="shared" si="0"/>
        <v>334043</v>
      </c>
      <c r="E14" s="1"/>
      <c r="F14" s="40">
        <v>201276</v>
      </c>
      <c r="G14" s="1"/>
      <c r="H14" s="1">
        <v>334043</v>
      </c>
      <c r="I14" s="1"/>
      <c r="J14" s="33">
        <v>201276</v>
      </c>
      <c r="K14" s="30"/>
      <c r="L14" s="30"/>
      <c r="M14" s="6"/>
    </row>
    <row r="15" spans="1:13" ht="21.75" customHeight="1" x14ac:dyDescent="0.7">
      <c r="A15" s="14" t="s">
        <v>15</v>
      </c>
      <c r="B15" s="51"/>
      <c r="C15" s="2"/>
      <c r="D15" s="142">
        <f>SUM(D10:D14)</f>
        <v>4722826</v>
      </c>
      <c r="E15" s="4"/>
      <c r="F15" s="9">
        <f>SUM(F10:F14)</f>
        <v>4099317</v>
      </c>
      <c r="G15" s="4"/>
      <c r="H15" s="142">
        <f>SUM(H10:H14)</f>
        <v>4722826</v>
      </c>
      <c r="I15" s="4"/>
      <c r="J15" s="180">
        <f>SUM(J10:J14)</f>
        <v>4099317</v>
      </c>
      <c r="K15"/>
      <c r="L15" s="6"/>
      <c r="M15" s="6"/>
    </row>
    <row r="16" spans="1:13" ht="12" customHeight="1" x14ac:dyDescent="0.7">
      <c r="A16" s="14"/>
      <c r="B16" s="51"/>
      <c r="C16" s="2"/>
      <c r="D16" s="33"/>
      <c r="E16" s="4"/>
      <c r="F16" s="4"/>
      <c r="G16" s="4"/>
      <c r="H16" s="4"/>
      <c r="I16" s="4"/>
      <c r="J16" s="4"/>
      <c r="K16" s="6"/>
      <c r="L16" s="6"/>
      <c r="M16" s="6"/>
    </row>
    <row r="17" spans="1:17" ht="21.75" customHeight="1" x14ac:dyDescent="0.7">
      <c r="A17" s="11" t="s">
        <v>16</v>
      </c>
      <c r="B17" s="52"/>
      <c r="C17" s="2"/>
      <c r="D17" s="33"/>
      <c r="E17" s="1"/>
      <c r="F17" s="1"/>
      <c r="G17" s="1"/>
      <c r="H17" s="33"/>
      <c r="I17" s="1"/>
      <c r="J17" s="1"/>
      <c r="K17"/>
      <c r="L17" s="6"/>
      <c r="M17" s="6"/>
      <c r="Q17" s="182"/>
    </row>
    <row r="18" spans="1:17" ht="21.75" customHeight="1" x14ac:dyDescent="0.65">
      <c r="A18" s="22" t="s">
        <v>17</v>
      </c>
      <c r="B18" s="5">
        <v>9</v>
      </c>
      <c r="C18" s="2"/>
      <c r="D18" s="110">
        <f>H18</f>
        <v>6428380</v>
      </c>
      <c r="E18" s="1"/>
      <c r="F18" s="110">
        <v>6261603</v>
      </c>
      <c r="G18" s="1"/>
      <c r="H18" s="153">
        <v>6428380</v>
      </c>
      <c r="I18" s="1"/>
      <c r="J18" s="153">
        <v>6261603</v>
      </c>
      <c r="K18"/>
      <c r="L18" s="6"/>
      <c r="M18" s="6"/>
      <c r="Q18" s="182"/>
    </row>
    <row r="19" spans="1:17" ht="21.75" customHeight="1" x14ac:dyDescent="0.65">
      <c r="A19" s="22" t="s">
        <v>18</v>
      </c>
      <c r="B19" s="5">
        <v>10</v>
      </c>
      <c r="C19" s="2"/>
      <c r="D19" s="110">
        <v>21867276</v>
      </c>
      <c r="E19" s="1"/>
      <c r="F19" s="1">
        <v>24275912</v>
      </c>
      <c r="G19" s="1"/>
      <c r="H19" s="153">
        <v>7789943</v>
      </c>
      <c r="I19" s="1"/>
      <c r="J19" s="153">
        <v>7785440</v>
      </c>
      <c r="K19" s="30"/>
      <c r="L19" s="6"/>
      <c r="M19" s="30"/>
      <c r="N19" s="181"/>
      <c r="Q19" s="182"/>
    </row>
    <row r="20" spans="1:17" ht="21.75" customHeight="1" x14ac:dyDescent="0.65">
      <c r="A20" s="22" t="s">
        <v>19</v>
      </c>
      <c r="B20" s="5">
        <v>10</v>
      </c>
      <c r="C20" s="2"/>
      <c r="D20" s="110">
        <v>0</v>
      </c>
      <c r="E20" s="1"/>
      <c r="F20" s="36">
        <v>0</v>
      </c>
      <c r="G20" s="1"/>
      <c r="H20" s="154">
        <v>0</v>
      </c>
      <c r="I20" s="1"/>
      <c r="J20" s="154">
        <v>0</v>
      </c>
      <c r="K20" s="30"/>
      <c r="L20" s="6"/>
      <c r="M20" s="6"/>
    </row>
    <row r="21" spans="1:17" ht="21.75" customHeight="1" x14ac:dyDescent="0.65">
      <c r="A21" s="12" t="s">
        <v>20</v>
      </c>
      <c r="B21" s="53">
        <v>11</v>
      </c>
      <c r="C21" s="2"/>
      <c r="D21" s="110">
        <f>H21</f>
        <v>2089419</v>
      </c>
      <c r="E21" s="1"/>
      <c r="F21" s="33">
        <v>2168718</v>
      </c>
      <c r="G21" s="1"/>
      <c r="H21" s="153">
        <v>2089419</v>
      </c>
      <c r="I21" s="1"/>
      <c r="J21" s="153">
        <v>2168718</v>
      </c>
      <c r="K21" s="30"/>
      <c r="L21" s="30"/>
      <c r="M21" s="30"/>
    </row>
    <row r="22" spans="1:17" ht="21.75" customHeight="1" x14ac:dyDescent="0.65">
      <c r="A22" s="22" t="s">
        <v>21</v>
      </c>
      <c r="B22" s="53"/>
      <c r="C22" s="2"/>
      <c r="D22" s="110">
        <f>H22</f>
        <v>1019</v>
      </c>
      <c r="E22" s="1"/>
      <c r="F22" s="36">
        <v>2304</v>
      </c>
      <c r="G22" s="1"/>
      <c r="H22" s="153">
        <v>1019</v>
      </c>
      <c r="I22" s="1"/>
      <c r="J22" s="153">
        <v>2304</v>
      </c>
      <c r="K22" s="30"/>
      <c r="L22" s="30"/>
      <c r="M22" s="30"/>
    </row>
    <row r="23" spans="1:17" ht="21.75" customHeight="1" x14ac:dyDescent="0.65">
      <c r="A23" s="22" t="s">
        <v>22</v>
      </c>
      <c r="B23" s="53"/>
      <c r="C23" s="2"/>
      <c r="D23" s="110">
        <f>H23</f>
        <v>1460</v>
      </c>
      <c r="E23" s="1"/>
      <c r="F23" s="1">
        <v>2420</v>
      </c>
      <c r="G23" s="1"/>
      <c r="H23" s="153">
        <v>1460</v>
      </c>
      <c r="I23" s="1"/>
      <c r="J23" s="153">
        <v>2420</v>
      </c>
      <c r="K23" s="30"/>
      <c r="L23" s="30"/>
      <c r="M23" s="6"/>
    </row>
    <row r="24" spans="1:17" ht="21.75" customHeight="1" x14ac:dyDescent="0.7">
      <c r="A24" s="14" t="s">
        <v>23</v>
      </c>
      <c r="C24" s="2"/>
      <c r="D24" s="142">
        <f>SUM(D18:D23)</f>
        <v>30387554</v>
      </c>
      <c r="E24" s="4"/>
      <c r="F24" s="9">
        <f>SUM(F18:F23)</f>
        <v>32710957</v>
      </c>
      <c r="G24" s="4"/>
      <c r="H24" s="142">
        <f>SUM(H18:H23)</f>
        <v>16310221</v>
      </c>
      <c r="I24" s="4"/>
      <c r="J24" s="9">
        <f>SUM(J18:J23)</f>
        <v>16220485</v>
      </c>
      <c r="K24" s="6"/>
      <c r="L24" s="6"/>
      <c r="M24" s="6"/>
    </row>
    <row r="25" spans="1:17" ht="12" customHeight="1" x14ac:dyDescent="0.7">
      <c r="A25" s="14"/>
      <c r="C25" s="2"/>
      <c r="D25" s="1"/>
      <c r="E25" s="4"/>
      <c r="F25" s="4"/>
      <c r="G25" s="4"/>
      <c r="H25" s="4"/>
      <c r="I25" s="4"/>
      <c r="J25" s="4"/>
      <c r="K25" s="6"/>
      <c r="L25" s="6"/>
      <c r="M25" s="6"/>
    </row>
    <row r="26" spans="1:17" s="6" customFormat="1" ht="21.75" customHeight="1" thickBot="1" x14ac:dyDescent="0.75">
      <c r="A26" s="14" t="s">
        <v>24</v>
      </c>
      <c r="B26" s="5"/>
      <c r="C26" s="2"/>
      <c r="D26" s="143">
        <f>SUM(D15+D24)</f>
        <v>35110380</v>
      </c>
      <c r="E26" s="4"/>
      <c r="F26" s="10">
        <f>SUM(F15+F24)</f>
        <v>36810274</v>
      </c>
      <c r="G26" s="4"/>
      <c r="H26" s="143">
        <f>SUM(H15+H24)</f>
        <v>21033047</v>
      </c>
      <c r="I26" s="4"/>
      <c r="J26" s="10">
        <f>SUM(J15+J24)</f>
        <v>20319802</v>
      </c>
    </row>
    <row r="27" spans="1:17" ht="21.75" customHeight="1" thickTop="1" x14ac:dyDescent="0.65">
      <c r="A27" s="22"/>
      <c r="C27" s="2"/>
      <c r="D27" s="26"/>
      <c r="E27" s="1"/>
      <c r="F27" s="26"/>
      <c r="G27" s="1"/>
      <c r="H27" s="1"/>
      <c r="I27" s="1"/>
      <c r="J27" s="26"/>
      <c r="K27"/>
      <c r="L27" s="6"/>
      <c r="M27" s="6"/>
    </row>
    <row r="28" spans="1:17" ht="24" customHeight="1" x14ac:dyDescent="0.7">
      <c r="A28" s="15" t="s">
        <v>0</v>
      </c>
      <c r="C28" s="85"/>
      <c r="D28" s="8"/>
      <c r="E28" s="8"/>
      <c r="F28" s="8"/>
      <c r="G28" s="8"/>
      <c r="H28" s="8"/>
      <c r="I28" s="8"/>
      <c r="J28" s="8"/>
      <c r="K28" s="6"/>
      <c r="L28" s="6"/>
      <c r="M28" s="6"/>
    </row>
    <row r="29" spans="1:17" ht="24" customHeight="1" x14ac:dyDescent="0.7">
      <c r="A29" s="15" t="s">
        <v>1</v>
      </c>
      <c r="C29" s="85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7" ht="24" customHeight="1" x14ac:dyDescent="0.7">
      <c r="A30" s="15"/>
      <c r="C30" s="85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7" ht="21.75" customHeight="1" x14ac:dyDescent="0.7">
      <c r="A31" s="15"/>
      <c r="C31" s="85"/>
      <c r="D31" s="183" t="s">
        <v>2</v>
      </c>
      <c r="E31" s="183"/>
      <c r="F31" s="183"/>
      <c r="G31" s="6"/>
      <c r="H31" s="6"/>
      <c r="I31" s="6"/>
      <c r="J31" s="6"/>
      <c r="K31" s="6"/>
      <c r="L31" s="6"/>
      <c r="M31" s="6"/>
    </row>
    <row r="32" spans="1:17" ht="22.5" customHeight="1" x14ac:dyDescent="0.7">
      <c r="A32" s="12"/>
      <c r="C32" s="2"/>
      <c r="D32" s="183" t="s">
        <v>3</v>
      </c>
      <c r="E32" s="183"/>
      <c r="F32" s="183"/>
      <c r="G32" s="3"/>
      <c r="H32" s="183" t="s">
        <v>4</v>
      </c>
      <c r="I32" s="183"/>
      <c r="J32" s="183"/>
      <c r="K32" s="6"/>
      <c r="L32" s="6"/>
      <c r="M32" s="6"/>
    </row>
    <row r="33" spans="1:13" ht="23" x14ac:dyDescent="0.7">
      <c r="A33" s="15"/>
      <c r="C33" s="2"/>
      <c r="D33" s="187" t="s">
        <v>5</v>
      </c>
      <c r="E33" s="187"/>
      <c r="F33" s="187"/>
      <c r="G33" s="2"/>
      <c r="H33" s="187" t="s">
        <v>5</v>
      </c>
      <c r="I33" s="187"/>
      <c r="J33" s="187"/>
      <c r="K33" s="6"/>
      <c r="L33" s="6"/>
      <c r="M33" s="6"/>
    </row>
    <row r="34" spans="1:13" ht="23" x14ac:dyDescent="0.7">
      <c r="A34" s="15" t="s">
        <v>25</v>
      </c>
      <c r="B34" s="5" t="s">
        <v>7</v>
      </c>
      <c r="C34" s="2"/>
      <c r="D34" s="2">
        <v>2568</v>
      </c>
      <c r="E34" s="2"/>
      <c r="F34" s="2">
        <v>2567</v>
      </c>
      <c r="G34" s="2"/>
      <c r="H34" s="2">
        <v>2568</v>
      </c>
      <c r="I34" s="2"/>
      <c r="J34" s="2">
        <v>2567</v>
      </c>
      <c r="K34" s="6"/>
      <c r="L34" s="6"/>
      <c r="M34" s="6"/>
    </row>
    <row r="35" spans="1:13" ht="21.75" customHeight="1" x14ac:dyDescent="0.7">
      <c r="A35" s="15"/>
      <c r="C35" s="2"/>
      <c r="D35" s="186" t="s">
        <v>8</v>
      </c>
      <c r="E35" s="186"/>
      <c r="F35" s="186"/>
      <c r="G35" s="186"/>
      <c r="H35" s="186"/>
      <c r="I35" s="186"/>
      <c r="J35" s="186"/>
      <c r="K35" s="6"/>
      <c r="L35" s="6"/>
      <c r="M35" s="6"/>
    </row>
    <row r="36" spans="1:13" ht="22" x14ac:dyDescent="0.7">
      <c r="A36" s="11" t="s">
        <v>26</v>
      </c>
      <c r="C36" s="2"/>
      <c r="D36" s="2"/>
      <c r="E36" s="2"/>
      <c r="F36" s="2"/>
      <c r="G36" s="2"/>
      <c r="H36" s="2"/>
      <c r="I36" s="2"/>
      <c r="J36" s="2"/>
      <c r="K36" s="6"/>
      <c r="L36" s="6"/>
      <c r="M36" s="6"/>
    </row>
    <row r="37" spans="1:13" ht="21.5" x14ac:dyDescent="0.65">
      <c r="A37" s="22" t="s">
        <v>27</v>
      </c>
      <c r="B37" s="5" t="s">
        <v>162</v>
      </c>
      <c r="C37" s="2"/>
      <c r="D37" s="107">
        <f>H37</f>
        <v>3123970</v>
      </c>
      <c r="E37" s="2"/>
      <c r="F37" s="36">
        <v>2216507</v>
      </c>
      <c r="G37" s="2"/>
      <c r="H37" s="107">
        <v>3123970</v>
      </c>
      <c r="I37" s="2"/>
      <c r="J37" s="107">
        <v>2216507</v>
      </c>
      <c r="K37" s="30"/>
      <c r="L37" s="54"/>
      <c r="M37" s="6"/>
    </row>
    <row r="38" spans="1:13" ht="21.5" x14ac:dyDescent="0.65">
      <c r="A38" s="22" t="s">
        <v>28</v>
      </c>
      <c r="B38" s="5">
        <v>13</v>
      </c>
      <c r="C38" s="2"/>
      <c r="D38" s="107">
        <f t="shared" ref="D38:D42" si="1">H38</f>
        <v>1412515</v>
      </c>
      <c r="E38" s="1"/>
      <c r="F38" s="36">
        <v>30000</v>
      </c>
      <c r="G38" s="1"/>
      <c r="H38" s="107">
        <v>1412515</v>
      </c>
      <c r="I38" s="1"/>
      <c r="J38" s="107">
        <v>30000</v>
      </c>
      <c r="K38" s="30"/>
      <c r="L38" s="30"/>
      <c r="M38" s="6"/>
    </row>
    <row r="39" spans="1:13" ht="21.5" hidden="1" x14ac:dyDescent="0.65">
      <c r="A39" s="22" t="s">
        <v>29</v>
      </c>
      <c r="C39" s="2"/>
      <c r="D39" s="107">
        <f t="shared" si="1"/>
        <v>0</v>
      </c>
      <c r="E39" s="1"/>
      <c r="F39" s="36"/>
      <c r="G39" s="1"/>
      <c r="H39" s="36"/>
      <c r="I39" s="1"/>
      <c r="J39" s="107"/>
      <c r="K39" s="30"/>
      <c r="L39" s="30"/>
      <c r="M39" s="6"/>
    </row>
    <row r="40" spans="1:13" ht="21.5" x14ac:dyDescent="0.65">
      <c r="A40" s="22" t="s">
        <v>30</v>
      </c>
      <c r="C40" s="2"/>
      <c r="D40" s="107">
        <f t="shared" si="1"/>
        <v>1019</v>
      </c>
      <c r="E40" s="1"/>
      <c r="F40" s="107">
        <v>1285</v>
      </c>
      <c r="G40" s="1"/>
      <c r="H40" s="107">
        <v>1019</v>
      </c>
      <c r="I40" s="1"/>
      <c r="J40" s="36">
        <v>1285</v>
      </c>
      <c r="K40" s="30"/>
      <c r="L40" s="30"/>
      <c r="M40" s="6"/>
    </row>
    <row r="41" spans="1:13" ht="21.5" x14ac:dyDescent="0.65">
      <c r="A41" s="22" t="s">
        <v>31</v>
      </c>
      <c r="B41" s="5">
        <v>10</v>
      </c>
      <c r="C41" s="2"/>
      <c r="D41" s="107">
        <f t="shared" si="1"/>
        <v>1410733</v>
      </c>
      <c r="E41" s="1"/>
      <c r="F41" s="107">
        <v>3303018</v>
      </c>
      <c r="G41" s="1"/>
      <c r="H41" s="107">
        <v>1410733</v>
      </c>
      <c r="I41" s="1"/>
      <c r="J41" s="36">
        <v>3303018</v>
      </c>
      <c r="K41" s="30"/>
      <c r="L41" s="30"/>
      <c r="M41" s="6"/>
    </row>
    <row r="42" spans="1:13" ht="22" x14ac:dyDescent="0.7">
      <c r="A42" s="22" t="s">
        <v>32</v>
      </c>
      <c r="C42" s="3"/>
      <c r="D42" s="107">
        <f t="shared" si="1"/>
        <v>57242</v>
      </c>
      <c r="E42" s="8"/>
      <c r="F42" s="1">
        <v>54669</v>
      </c>
      <c r="G42" s="1"/>
      <c r="H42" s="107">
        <v>57242</v>
      </c>
      <c r="I42" s="1"/>
      <c r="J42" s="107">
        <v>54669</v>
      </c>
      <c r="K42" s="30"/>
      <c r="L42" s="30"/>
      <c r="M42" s="30"/>
    </row>
    <row r="43" spans="1:13" ht="21.75" customHeight="1" x14ac:dyDescent="0.7">
      <c r="A43" s="14" t="s">
        <v>33</v>
      </c>
      <c r="C43" s="2"/>
      <c r="D43" s="142">
        <f>SUM(D37:D42)</f>
        <v>6005479</v>
      </c>
      <c r="E43" s="48"/>
      <c r="F43" s="59">
        <f>SUM(F37:F42)</f>
        <v>5605479</v>
      </c>
      <c r="G43" s="48"/>
      <c r="H43" s="142">
        <f>SUM(H37:H42)</f>
        <v>6005479</v>
      </c>
      <c r="I43" s="48"/>
      <c r="J43" s="59">
        <f>SUM(J37:J42)</f>
        <v>5605479</v>
      </c>
      <c r="K43" s="6"/>
      <c r="L43" s="6"/>
      <c r="M43" s="6"/>
    </row>
    <row r="44" spans="1:13" ht="9" customHeight="1" x14ac:dyDescent="0.65">
      <c r="A44" s="12"/>
      <c r="C44" s="2"/>
      <c r="D44" s="1"/>
      <c r="E44" s="1"/>
      <c r="F44" s="1"/>
      <c r="G44" s="1"/>
      <c r="H44" s="1"/>
      <c r="I44" s="1"/>
      <c r="J44" s="1"/>
      <c r="K44" s="6"/>
      <c r="L44" s="6"/>
      <c r="M44" s="6"/>
    </row>
    <row r="45" spans="1:13" ht="21.75" customHeight="1" x14ac:dyDescent="0.7">
      <c r="A45" s="11" t="s">
        <v>34</v>
      </c>
      <c r="C45" s="2"/>
      <c r="D45" s="1"/>
      <c r="E45" s="1"/>
      <c r="F45" s="1"/>
      <c r="G45" s="1"/>
      <c r="H45" s="1"/>
      <c r="I45" s="1"/>
      <c r="J45" s="1"/>
      <c r="K45" s="6"/>
      <c r="L45" s="6"/>
      <c r="M45" s="6"/>
    </row>
    <row r="46" spans="1:13" ht="21.75" customHeight="1" x14ac:dyDescent="0.65">
      <c r="A46" s="22" t="s">
        <v>35</v>
      </c>
      <c r="B46" s="5">
        <v>14</v>
      </c>
      <c r="C46" s="2"/>
      <c r="D46" s="107">
        <f>H46</f>
        <v>180440</v>
      </c>
      <c r="E46" s="1"/>
      <c r="F46" s="1">
        <v>165558</v>
      </c>
      <c r="G46" s="1"/>
      <c r="H46" s="155">
        <v>180440</v>
      </c>
      <c r="I46" s="1"/>
      <c r="J46" s="1">
        <v>165558</v>
      </c>
      <c r="K46" s="30"/>
      <c r="L46" s="30"/>
      <c r="M46" s="6"/>
    </row>
    <row r="47" spans="1:13" ht="21.75" customHeight="1" x14ac:dyDescent="0.65">
      <c r="A47" s="22" t="s">
        <v>36</v>
      </c>
      <c r="B47" s="5">
        <v>19</v>
      </c>
      <c r="C47" s="2"/>
      <c r="D47" s="107">
        <f t="shared" ref="D47:D48" si="2">H47</f>
        <v>796064</v>
      </c>
      <c r="E47" s="1"/>
      <c r="F47" s="1">
        <v>801355</v>
      </c>
      <c r="G47" s="1"/>
      <c r="H47" s="155">
        <v>796064</v>
      </c>
      <c r="I47" s="1"/>
      <c r="J47" s="1">
        <v>801355</v>
      </c>
      <c r="K47" s="30"/>
      <c r="L47" s="6"/>
      <c r="M47" s="6"/>
    </row>
    <row r="48" spans="1:13" ht="21.75" customHeight="1" x14ac:dyDescent="0.65">
      <c r="A48" s="22" t="s">
        <v>37</v>
      </c>
      <c r="C48" s="2"/>
      <c r="D48" s="107">
        <f t="shared" si="2"/>
        <v>0</v>
      </c>
      <c r="E48" s="1"/>
      <c r="F48" s="107">
        <v>1019</v>
      </c>
      <c r="G48" s="1"/>
      <c r="H48" s="107">
        <v>0</v>
      </c>
      <c r="I48" s="1"/>
      <c r="J48" s="107">
        <v>1019</v>
      </c>
      <c r="K48" s="30"/>
      <c r="L48" s="6"/>
      <c r="M48" s="6"/>
    </row>
    <row r="49" spans="1:15" ht="21.75" customHeight="1" x14ac:dyDescent="0.7">
      <c r="A49" s="14" t="s">
        <v>38</v>
      </c>
      <c r="C49" s="2"/>
      <c r="D49" s="142">
        <f>SUM(D46:D48)</f>
        <v>976504</v>
      </c>
      <c r="E49" s="4"/>
      <c r="F49" s="9">
        <f>SUM(F46:F48)</f>
        <v>967932</v>
      </c>
      <c r="G49" s="4"/>
      <c r="H49" s="142">
        <f>SUM(H46:H48)</f>
        <v>976504</v>
      </c>
      <c r="I49" s="4"/>
      <c r="J49" s="9">
        <f>SUM(J46:J48)</f>
        <v>967932</v>
      </c>
      <c r="K49" s="6"/>
      <c r="L49" s="6"/>
      <c r="M49" s="6"/>
      <c r="N49" s="6"/>
      <c r="O49" s="6"/>
    </row>
    <row r="50" spans="1:15" s="6" customFormat="1" ht="9" customHeight="1" x14ac:dyDescent="0.7">
      <c r="A50" s="61"/>
      <c r="C50" s="18"/>
      <c r="D50" s="111"/>
      <c r="E50" s="5"/>
      <c r="F50" s="62"/>
      <c r="G50" s="62"/>
      <c r="H50" s="62"/>
      <c r="I50" s="62"/>
      <c r="J50" s="62"/>
      <c r="K50" s="62"/>
      <c r="L50" s="62"/>
    </row>
    <row r="51" spans="1:15" ht="22" x14ac:dyDescent="0.7">
      <c r="A51" s="14" t="s">
        <v>39</v>
      </c>
      <c r="C51" s="2"/>
      <c r="D51" s="144">
        <f>SUM(D43+D49)</f>
        <v>6981983</v>
      </c>
      <c r="E51" s="4"/>
      <c r="F51" s="17">
        <f>SUM(F43+F49)</f>
        <v>6573411</v>
      </c>
      <c r="G51" s="4"/>
      <c r="H51" s="144">
        <f>SUM(H43+H49)</f>
        <v>6981983</v>
      </c>
      <c r="I51" s="4"/>
      <c r="J51" s="17">
        <f>SUM(J43+J49)</f>
        <v>6573411</v>
      </c>
      <c r="K51" s="6"/>
      <c r="L51" s="6"/>
      <c r="M51" s="6"/>
      <c r="N51" s="6"/>
      <c r="O51" s="6"/>
    </row>
    <row r="52" spans="1:15" ht="21.75" customHeight="1" x14ac:dyDescent="0.65">
      <c r="A52" s="12"/>
      <c r="C52" s="2"/>
      <c r="D52" s="1"/>
      <c r="E52" s="1"/>
      <c r="F52" s="1"/>
      <c r="G52" s="1"/>
      <c r="H52" s="50"/>
      <c r="I52" s="43"/>
      <c r="J52" s="50"/>
      <c r="K52"/>
      <c r="L52" s="6"/>
      <c r="M52" s="6"/>
      <c r="N52" s="6"/>
      <c r="O52" s="6"/>
    </row>
    <row r="53" spans="1:15" ht="21.75" customHeight="1" x14ac:dyDescent="0.7">
      <c r="A53" s="11" t="s">
        <v>40</v>
      </c>
      <c r="C53" s="2"/>
      <c r="D53" s="1"/>
      <c r="E53" s="1"/>
      <c r="F53" s="1"/>
      <c r="G53" s="1"/>
      <c r="H53" s="1"/>
      <c r="I53" s="1"/>
      <c r="J53" s="1"/>
      <c r="K53" s="6"/>
      <c r="L53" s="6"/>
      <c r="M53" s="6"/>
      <c r="N53" s="6"/>
      <c r="O53" s="6"/>
    </row>
    <row r="54" spans="1:15" ht="21.75" customHeight="1" x14ac:dyDescent="0.65">
      <c r="A54" s="12" t="s">
        <v>41</v>
      </c>
      <c r="C54" s="2"/>
      <c r="D54" s="1"/>
      <c r="E54" s="1"/>
      <c r="F54" s="1"/>
      <c r="G54" s="1"/>
      <c r="H54" s="1"/>
      <c r="I54" s="1"/>
      <c r="J54" s="1"/>
      <c r="K54" s="6"/>
      <c r="L54" s="6"/>
      <c r="M54" s="6"/>
      <c r="N54" s="6"/>
      <c r="O54" s="6"/>
    </row>
    <row r="55" spans="1:15" ht="21.75" customHeight="1" x14ac:dyDescent="0.65">
      <c r="A55" s="12" t="s">
        <v>42</v>
      </c>
      <c r="C55" s="2"/>
      <c r="D55" s="6"/>
      <c r="E55" s="6"/>
      <c r="F55" s="6"/>
      <c r="G55" s="6"/>
      <c r="H55" s="6"/>
      <c r="I55" s="6"/>
      <c r="J55" s="6"/>
      <c r="K55"/>
      <c r="L55" s="6"/>
      <c r="M55" s="6"/>
      <c r="N55" s="6"/>
      <c r="O55" s="6"/>
    </row>
    <row r="56" spans="1:15" ht="21.75" customHeight="1" thickBot="1" x14ac:dyDescent="0.7">
      <c r="A56" s="60" t="s">
        <v>43</v>
      </c>
      <c r="C56" s="2"/>
      <c r="D56" s="156">
        <v>201600</v>
      </c>
      <c r="E56" s="1"/>
      <c r="F56" s="44">
        <v>201600</v>
      </c>
      <c r="G56" s="1"/>
      <c r="H56" s="44">
        <v>201600</v>
      </c>
      <c r="I56" s="1"/>
      <c r="J56" s="44">
        <v>201600</v>
      </c>
      <c r="K56"/>
      <c r="L56" s="6"/>
      <c r="M56" s="6"/>
      <c r="N56" s="6"/>
      <c r="O56" s="6"/>
    </row>
    <row r="57" spans="1:15" ht="21.75" customHeight="1" thickTop="1" x14ac:dyDescent="0.65">
      <c r="A57" s="22" t="s">
        <v>44</v>
      </c>
      <c r="C57" s="2"/>
      <c r="D57" s="1"/>
      <c r="E57" s="1"/>
      <c r="F57" s="6"/>
      <c r="G57" s="6"/>
      <c r="H57" s="6"/>
      <c r="I57" s="6"/>
      <c r="J57" s="6"/>
      <c r="K57"/>
      <c r="L57" s="6"/>
      <c r="M57" s="6"/>
      <c r="N57" s="6"/>
      <c r="O57" s="6"/>
    </row>
    <row r="58" spans="1:15" ht="21.75" customHeight="1" x14ac:dyDescent="0.65">
      <c r="A58" s="60" t="s">
        <v>43</v>
      </c>
      <c r="C58" s="2"/>
      <c r="D58" s="1">
        <v>201600</v>
      </c>
      <c r="E58" s="1"/>
      <c r="F58" s="1">
        <f>'งบเปลี่ยนแปลง-11'!D22</f>
        <v>201600</v>
      </c>
      <c r="G58" s="1"/>
      <c r="H58" s="1">
        <v>201600</v>
      </c>
      <c r="I58" s="1"/>
      <c r="J58" s="1">
        <f>'งบเปลี่ยนแปลง-12'!D23</f>
        <v>201600</v>
      </c>
      <c r="K58"/>
      <c r="L58" s="6"/>
      <c r="M58" s="6"/>
      <c r="N58" s="6"/>
      <c r="O58" s="6"/>
    </row>
    <row r="59" spans="1:15" ht="21.75" customHeight="1" x14ac:dyDescent="0.65">
      <c r="A59" s="22" t="s">
        <v>45</v>
      </c>
      <c r="C59" s="2"/>
      <c r="D59" s="1"/>
      <c r="E59" s="1"/>
      <c r="F59" s="1"/>
      <c r="G59" s="1"/>
      <c r="H59" s="1"/>
      <c r="I59" s="1"/>
      <c r="J59" s="42"/>
      <c r="K59"/>
      <c r="L59"/>
      <c r="M59" s="6"/>
      <c r="N59" s="6"/>
      <c r="O59" s="6"/>
    </row>
    <row r="60" spans="1:15" ht="21.75" customHeight="1" x14ac:dyDescent="0.65">
      <c r="A60" s="12" t="s">
        <v>46</v>
      </c>
      <c r="C60" s="2"/>
      <c r="D60" s="1"/>
      <c r="E60" s="1"/>
      <c r="F60" s="1"/>
      <c r="G60" s="1"/>
      <c r="H60" s="42"/>
      <c r="I60" s="1"/>
      <c r="J60" s="42"/>
      <c r="K60"/>
      <c r="L60"/>
      <c r="M60" s="99"/>
      <c r="N60" s="6"/>
      <c r="O60" s="6"/>
    </row>
    <row r="61" spans="1:15" ht="21.75" customHeight="1" x14ac:dyDescent="0.65">
      <c r="A61" s="22" t="s">
        <v>47</v>
      </c>
      <c r="B61" s="5">
        <v>15</v>
      </c>
      <c r="C61" s="2"/>
      <c r="D61" s="157">
        <v>20160</v>
      </c>
      <c r="E61" s="1"/>
      <c r="F61" s="1">
        <f>'งบเปลี่ยนแปลง-11'!F22</f>
        <v>20160</v>
      </c>
      <c r="G61" s="1"/>
      <c r="H61" s="157">
        <v>20160</v>
      </c>
      <c r="I61" s="1"/>
      <c r="J61" s="157">
        <f>'งบเปลี่ยนแปลง-12'!F23</f>
        <v>20160</v>
      </c>
      <c r="K61" s="30"/>
      <c r="L61"/>
      <c r="M61" s="99"/>
      <c r="N61" s="6"/>
      <c r="O61" s="6"/>
    </row>
    <row r="62" spans="1:15" ht="21.75" customHeight="1" x14ac:dyDescent="0.65">
      <c r="A62" s="22" t="s">
        <v>48</v>
      </c>
      <c r="C62" s="2"/>
      <c r="D62" s="157">
        <v>2500000</v>
      </c>
      <c r="E62" s="1"/>
      <c r="F62" s="1">
        <f>'งบเปลี่ยนแปลง-11'!H22</f>
        <v>2500000</v>
      </c>
      <c r="G62" s="1"/>
      <c r="H62" s="157">
        <v>2500000</v>
      </c>
      <c r="I62" s="1"/>
      <c r="J62" s="157">
        <f>'งบเปลี่ยนแปลง-12'!H23</f>
        <v>2500000</v>
      </c>
      <c r="K62" s="30"/>
      <c r="L62"/>
      <c r="M62" s="99"/>
      <c r="N62" s="6"/>
      <c r="O62" s="6"/>
    </row>
    <row r="63" spans="1:15" ht="21.75" customHeight="1" x14ac:dyDescent="0.65">
      <c r="A63" s="22" t="s">
        <v>49</v>
      </c>
      <c r="C63" s="2"/>
      <c r="D63" s="153">
        <v>24804248</v>
      </c>
      <c r="E63" s="1"/>
      <c r="F63" s="1">
        <f>'งบเปลี่ยนแปลง-11'!J22</f>
        <v>24725554</v>
      </c>
      <c r="G63" s="1"/>
      <c r="H63" s="157">
        <v>7449715</v>
      </c>
      <c r="I63" s="1"/>
      <c r="J63" s="42">
        <f>'งบเปลี่ยนแปลง-12'!J23</f>
        <v>7293621</v>
      </c>
      <c r="K63" s="30"/>
      <c r="L63" s="47"/>
      <c r="M63" s="47"/>
      <c r="N63" s="6"/>
      <c r="O63" s="6"/>
    </row>
    <row r="64" spans="1:15" ht="21.75" customHeight="1" x14ac:dyDescent="0.65">
      <c r="A64" s="22" t="s">
        <v>50</v>
      </c>
      <c r="C64" s="2"/>
      <c r="D64" s="158">
        <v>602389</v>
      </c>
      <c r="E64" s="1"/>
      <c r="F64" s="159">
        <f>'งบเปลี่ยนแปลง-11'!T22</f>
        <v>2789549</v>
      </c>
      <c r="G64" s="1"/>
      <c r="H64" s="158">
        <v>3879589</v>
      </c>
      <c r="I64" s="1"/>
      <c r="J64" s="158">
        <f>'งบเปลี่ยนแปลง-12'!P23</f>
        <v>3731010</v>
      </c>
      <c r="K64" s="30"/>
      <c r="L64" s="47"/>
      <c r="M64" s="47"/>
      <c r="N64" s="6"/>
      <c r="O64" s="6"/>
    </row>
    <row r="65" spans="1:15" ht="21.75" customHeight="1" x14ac:dyDescent="0.7">
      <c r="A65" s="14" t="s">
        <v>51</v>
      </c>
      <c r="C65" s="2"/>
      <c r="D65" s="144">
        <f>SUM(D58:D64)</f>
        <v>28128397</v>
      </c>
      <c r="E65" s="4"/>
      <c r="F65" s="17">
        <f>SUM(F58:F64)</f>
        <v>30236863</v>
      </c>
      <c r="G65" s="4"/>
      <c r="H65" s="144">
        <f>SUM(H58:H64)</f>
        <v>14051064</v>
      </c>
      <c r="I65" s="4"/>
      <c r="J65" s="17">
        <f>SUM(J58:J64)</f>
        <v>13746391</v>
      </c>
      <c r="K65"/>
      <c r="L65" s="6"/>
      <c r="M65" s="6"/>
      <c r="N65" s="6"/>
      <c r="O65" s="6"/>
    </row>
    <row r="66" spans="1:15" ht="21.75" customHeight="1" x14ac:dyDescent="0.7">
      <c r="A66" s="14"/>
      <c r="C66" s="2"/>
      <c r="D66" s="4"/>
      <c r="E66" s="4"/>
      <c r="F66" s="4"/>
      <c r="G66" s="4"/>
      <c r="H66" s="4"/>
      <c r="I66" s="4"/>
      <c r="J66" s="4"/>
      <c r="K66"/>
      <c r="L66" s="6"/>
      <c r="M66" s="6"/>
      <c r="N66" s="6"/>
      <c r="O66" s="6"/>
    </row>
    <row r="67" spans="1:15" ht="22.5" thickBot="1" x14ac:dyDescent="0.75">
      <c r="A67" s="14" t="s">
        <v>52</v>
      </c>
      <c r="C67" s="2"/>
      <c r="D67" s="143">
        <f>D51+D65</f>
        <v>35110380</v>
      </c>
      <c r="E67" s="4"/>
      <c r="F67" s="10">
        <f>F51+F65</f>
        <v>36810274</v>
      </c>
      <c r="G67" s="4"/>
      <c r="H67" s="143">
        <f>H51+H65</f>
        <v>21033047</v>
      </c>
      <c r="I67" s="4"/>
      <c r="J67" s="10">
        <f>J51+J65</f>
        <v>20319802</v>
      </c>
      <c r="K67" s="8"/>
      <c r="L67" s="8"/>
      <c r="M67" s="8"/>
      <c r="N67" s="8"/>
      <c r="O67" s="8"/>
    </row>
    <row r="68" spans="1:15" ht="22.5" thickTop="1" x14ac:dyDescent="0.7">
      <c r="A68" s="14"/>
      <c r="C68" s="2"/>
      <c r="D68" s="4"/>
      <c r="E68" s="4"/>
      <c r="F68" s="4"/>
      <c r="G68" s="4"/>
      <c r="H68" s="4"/>
      <c r="I68" s="4"/>
      <c r="J68" s="4"/>
      <c r="K68" s="6"/>
      <c r="L68" s="8"/>
      <c r="M68" s="8"/>
      <c r="N68" s="8"/>
      <c r="O68" s="8"/>
    </row>
    <row r="69" spans="1:15" ht="20.149999999999999" customHeight="1" x14ac:dyDescent="0.7">
      <c r="A69" s="15"/>
      <c r="C69" s="85"/>
      <c r="D69" s="100"/>
      <c r="E69" s="100"/>
      <c r="F69" s="100"/>
      <c r="G69" s="100"/>
      <c r="H69" s="100"/>
      <c r="I69" s="100"/>
      <c r="J69" s="100"/>
      <c r="K69" s="6"/>
      <c r="L69" s="6"/>
      <c r="M69" s="6"/>
      <c r="N69" s="6"/>
      <c r="O69" s="6"/>
    </row>
    <row r="70" spans="1:15" ht="20.149999999999999" customHeight="1" x14ac:dyDescent="0.7">
      <c r="A70" s="15"/>
      <c r="C70" s="85"/>
      <c r="D70" s="8"/>
      <c r="E70" s="6"/>
      <c r="F70" s="8"/>
      <c r="G70" s="6"/>
      <c r="H70" s="8"/>
      <c r="I70" s="6"/>
      <c r="J70" s="8"/>
      <c r="K70" s="6"/>
      <c r="L70" s="6"/>
      <c r="M70" s="6"/>
      <c r="N70" s="6"/>
      <c r="O70" s="6"/>
    </row>
    <row r="71" spans="1:15" ht="20.149999999999999" customHeight="1" x14ac:dyDescent="0.7">
      <c r="A71" s="15"/>
      <c r="C71" s="85"/>
      <c r="D71" s="8"/>
      <c r="E71" s="8"/>
      <c r="F71" s="95"/>
      <c r="G71" s="95"/>
      <c r="H71" s="95"/>
      <c r="I71" s="95"/>
      <c r="J71" s="95"/>
      <c r="K71" s="6"/>
      <c r="L71" s="6"/>
      <c r="M71" s="6"/>
      <c r="N71" s="6"/>
      <c r="O71" s="6"/>
    </row>
    <row r="72" spans="1:15" ht="20.149999999999999" customHeight="1" x14ac:dyDescent="0.7">
      <c r="A72" s="84"/>
      <c r="B72" s="84"/>
      <c r="C72" s="84"/>
      <c r="D72" s="183"/>
      <c r="E72" s="183"/>
      <c r="F72" s="183"/>
      <c r="G72" s="6"/>
      <c r="H72" s="6"/>
      <c r="I72" s="6"/>
      <c r="J72" s="6"/>
      <c r="K72" s="6"/>
      <c r="L72" s="6"/>
      <c r="M72" s="6"/>
      <c r="N72" s="6"/>
      <c r="O72" s="6"/>
    </row>
    <row r="73" spans="1:15" ht="20.149999999999999" customHeight="1" x14ac:dyDescent="0.7">
      <c r="A73" s="12"/>
      <c r="C73" s="2"/>
      <c r="D73" s="183"/>
      <c r="E73" s="183"/>
      <c r="F73" s="183"/>
      <c r="G73" s="3"/>
      <c r="H73" s="183"/>
      <c r="I73" s="183"/>
      <c r="J73" s="183"/>
      <c r="K73" s="6"/>
      <c r="L73" s="6"/>
      <c r="M73" s="6"/>
      <c r="N73" s="6"/>
      <c r="O73" s="6"/>
    </row>
    <row r="74" spans="1:15" ht="22.4" customHeight="1" x14ac:dyDescent="0.7">
      <c r="A74" s="12"/>
      <c r="C74" s="2"/>
      <c r="D74" s="184"/>
      <c r="E74" s="184"/>
      <c r="F74" s="184"/>
      <c r="G74" s="3"/>
      <c r="H74" s="184"/>
      <c r="I74" s="184"/>
      <c r="J74" s="184"/>
      <c r="K74" s="6"/>
      <c r="L74" s="6"/>
      <c r="M74" s="6"/>
      <c r="N74" s="6"/>
      <c r="O74" s="6"/>
    </row>
    <row r="75" spans="1:15" ht="19.5" customHeight="1" x14ac:dyDescent="0.7">
      <c r="A75" s="12"/>
      <c r="C75" s="2"/>
      <c r="D75" s="184"/>
      <c r="E75" s="184"/>
      <c r="F75" s="184"/>
      <c r="G75" s="3"/>
      <c r="H75" s="184"/>
      <c r="I75" s="184"/>
      <c r="J75" s="184"/>
      <c r="K75" s="6"/>
      <c r="L75" s="6"/>
      <c r="M75" s="6"/>
      <c r="N75" s="6"/>
      <c r="O75" s="6"/>
    </row>
    <row r="76" spans="1:15" ht="20.149999999999999" customHeight="1" x14ac:dyDescent="0.65">
      <c r="A76" s="12"/>
      <c r="C76" s="2"/>
      <c r="D76" s="2"/>
      <c r="E76" s="2"/>
      <c r="F76" s="2"/>
      <c r="G76" s="2"/>
      <c r="H76" s="2"/>
      <c r="I76" s="2"/>
      <c r="J76" s="2"/>
      <c r="K76" s="6"/>
      <c r="L76" s="6"/>
      <c r="M76" s="6"/>
      <c r="N76" s="6"/>
      <c r="O76" s="6"/>
    </row>
    <row r="77" spans="1:15" ht="15" customHeight="1" x14ac:dyDescent="0.65">
      <c r="A77" s="12"/>
      <c r="C77" s="2"/>
      <c r="D77" s="185"/>
      <c r="E77" s="185"/>
      <c r="F77" s="185"/>
      <c r="G77" s="185"/>
      <c r="H77" s="185"/>
      <c r="I77" s="185"/>
      <c r="J77" s="185"/>
      <c r="K77" s="6"/>
      <c r="L77" s="6"/>
      <c r="M77" s="6"/>
      <c r="N77" s="6"/>
      <c r="O77" s="6"/>
    </row>
    <row r="78" spans="1:15" ht="21.75" customHeight="1" x14ac:dyDescent="0.7">
      <c r="A78" s="11"/>
      <c r="C78" s="2"/>
      <c r="D78" s="39"/>
      <c r="E78" s="20"/>
      <c r="F78" s="39"/>
      <c r="G78" s="20"/>
      <c r="H78" s="39"/>
      <c r="I78" s="20"/>
      <c r="J78" s="39"/>
      <c r="K78" s="6"/>
      <c r="L78" s="6"/>
      <c r="M78" s="6"/>
      <c r="N78" s="6"/>
      <c r="O78" s="6"/>
    </row>
    <row r="79" spans="1:15" ht="21.75" customHeight="1" x14ac:dyDescent="0.65">
      <c r="A79" s="6"/>
      <c r="C79" s="2"/>
      <c r="D79" s="1"/>
      <c r="E79" s="1"/>
      <c r="F79" s="1"/>
      <c r="G79" s="1"/>
      <c r="H79" s="1"/>
      <c r="I79" s="1"/>
      <c r="J79" s="1"/>
      <c r="K79" s="30"/>
      <c r="L79" s="40"/>
      <c r="M79" s="40"/>
      <c r="N79" s="6"/>
      <c r="O79" s="6"/>
    </row>
    <row r="80" spans="1:15" ht="21.75" customHeight="1" x14ac:dyDescent="0.65">
      <c r="A80" s="22"/>
      <c r="C80" s="2"/>
      <c r="D80" s="1"/>
      <c r="E80" s="1"/>
      <c r="F80" s="1"/>
      <c r="G80" s="1"/>
      <c r="H80" s="1"/>
      <c r="I80" s="1"/>
      <c r="J80" s="1"/>
      <c r="K80" s="30"/>
      <c r="L80" s="40"/>
      <c r="M80" s="40"/>
      <c r="N80" s="6"/>
      <c r="O80" s="6"/>
    </row>
    <row r="81" spans="1:15" ht="21.75" customHeight="1" x14ac:dyDescent="0.65">
      <c r="A81" s="6"/>
      <c r="C81" s="2"/>
      <c r="D81" s="1"/>
      <c r="E81" s="1"/>
      <c r="F81" s="1"/>
      <c r="G81" s="1"/>
      <c r="H81" s="1"/>
      <c r="I81" s="1"/>
      <c r="J81" s="1"/>
      <c r="K81" s="30"/>
      <c r="L81" s="40"/>
      <c r="M81" s="40"/>
      <c r="N81" s="6"/>
      <c r="O81" s="6"/>
    </row>
    <row r="82" spans="1:15" ht="21.75" customHeight="1" x14ac:dyDescent="0.65">
      <c r="A82" s="12"/>
      <c r="C82" s="2"/>
      <c r="D82" s="1"/>
      <c r="E82" s="1"/>
      <c r="F82" s="1"/>
      <c r="G82" s="1"/>
      <c r="H82" s="1"/>
      <c r="I82" s="1"/>
      <c r="J82" s="1"/>
      <c r="K82" s="30"/>
      <c r="L82" s="40"/>
      <c r="M82" s="40"/>
      <c r="N82" s="6"/>
      <c r="O82" s="6"/>
    </row>
    <row r="83" spans="1:15" ht="21.75" customHeight="1" x14ac:dyDescent="0.65">
      <c r="A83" s="22"/>
      <c r="C83" s="2"/>
      <c r="D83" s="1"/>
      <c r="E83" s="1"/>
      <c r="F83" s="42"/>
      <c r="G83" s="1"/>
      <c r="H83" s="1"/>
      <c r="I83" s="1"/>
      <c r="J83" s="42"/>
      <c r="K83" s="30"/>
      <c r="L83" s="40"/>
      <c r="M83" s="40"/>
      <c r="N83" s="6"/>
      <c r="O83" s="6"/>
    </row>
    <row r="84" spans="1:15" ht="21.75" customHeight="1" x14ac:dyDescent="0.7">
      <c r="A84" s="14"/>
      <c r="C84" s="2"/>
      <c r="D84" s="35"/>
      <c r="E84" s="4"/>
      <c r="F84" s="35"/>
      <c r="G84" s="4"/>
      <c r="H84" s="35"/>
      <c r="I84" s="4"/>
      <c r="J84" s="35"/>
      <c r="K84"/>
      <c r="L84" s="40"/>
      <c r="M84" s="40"/>
      <c r="N84" s="6"/>
      <c r="O84" s="6"/>
    </row>
    <row r="85" spans="1:15" ht="15" customHeight="1" x14ac:dyDescent="0.65">
      <c r="A85" s="12"/>
      <c r="C85" s="2"/>
      <c r="D85" s="6"/>
      <c r="E85" s="6"/>
      <c r="F85" s="6"/>
      <c r="G85" s="6"/>
      <c r="H85" s="6"/>
      <c r="I85" s="6"/>
      <c r="J85" s="6"/>
      <c r="K85" s="6"/>
      <c r="L85" s="40"/>
      <c r="M85" s="40"/>
      <c r="N85" s="6"/>
      <c r="O85" s="6"/>
    </row>
    <row r="86" spans="1:15" ht="19.399999999999999" customHeight="1" x14ac:dyDescent="0.7">
      <c r="A86" s="11"/>
      <c r="C86" s="2"/>
      <c r="D86" s="39"/>
      <c r="E86" s="1"/>
      <c r="F86" s="39"/>
      <c r="G86" s="1"/>
      <c r="H86" s="39"/>
      <c r="I86" s="1"/>
      <c r="J86" s="39"/>
      <c r="K86" s="6"/>
      <c r="L86" s="40"/>
      <c r="M86" s="40"/>
      <c r="N86" s="6"/>
      <c r="O86" s="6"/>
    </row>
    <row r="87" spans="1:15" ht="21.75" customHeight="1" x14ac:dyDescent="0.65">
      <c r="A87" s="12"/>
      <c r="C87" s="2"/>
      <c r="D87" s="1"/>
      <c r="E87" s="1"/>
      <c r="F87" s="1"/>
      <c r="G87" s="1"/>
      <c r="H87" s="1"/>
      <c r="I87" s="1"/>
      <c r="J87" s="1"/>
      <c r="K87" s="30"/>
      <c r="L87" s="40"/>
      <c r="M87" s="40"/>
      <c r="N87" s="6"/>
      <c r="O87" s="6"/>
    </row>
    <row r="88" spans="1:15" ht="21.75" customHeight="1" x14ac:dyDescent="0.65">
      <c r="A88" s="22"/>
      <c r="C88" s="2"/>
      <c r="D88" s="1"/>
      <c r="E88" s="1"/>
      <c r="F88" s="1"/>
      <c r="G88" s="1"/>
      <c r="H88" s="1"/>
      <c r="I88" s="1"/>
      <c r="J88" s="1"/>
      <c r="K88" s="30"/>
      <c r="L88" s="40"/>
      <c r="M88" s="40"/>
      <c r="N88" s="6"/>
      <c r="O88" s="6"/>
    </row>
    <row r="89" spans="1:15" ht="21.75" customHeight="1" x14ac:dyDescent="0.65">
      <c r="A89" s="22"/>
      <c r="C89" s="2"/>
      <c r="D89" s="1"/>
      <c r="E89" s="1"/>
      <c r="F89" s="1"/>
      <c r="G89" s="1"/>
      <c r="H89" s="1"/>
      <c r="I89" s="1"/>
      <c r="J89" s="1"/>
      <c r="K89" s="30"/>
      <c r="L89" s="40"/>
      <c r="M89" s="40"/>
      <c r="N89" s="6"/>
      <c r="O89" s="6"/>
    </row>
    <row r="90" spans="1:15" ht="21.75" customHeight="1" x14ac:dyDescent="0.7">
      <c r="A90" s="14"/>
      <c r="C90" s="2"/>
      <c r="D90" s="35"/>
      <c r="E90" s="4"/>
      <c r="F90" s="35"/>
      <c r="G90" s="4"/>
      <c r="H90" s="35"/>
      <c r="I90" s="4"/>
      <c r="J90" s="35"/>
      <c r="K90" s="6"/>
      <c r="L90" s="40"/>
      <c r="M90" s="40"/>
      <c r="N90" s="6"/>
      <c r="O90" s="6"/>
    </row>
    <row r="91" spans="1:15" ht="14.15" customHeight="1" x14ac:dyDescent="0.7">
      <c r="A91" s="14"/>
      <c r="C91" s="2"/>
      <c r="D91" s="1"/>
      <c r="E91" s="1"/>
      <c r="F91" s="1"/>
      <c r="G91" s="1"/>
      <c r="H91" s="1"/>
      <c r="I91" s="1"/>
      <c r="J91" s="1"/>
      <c r="K91" s="6"/>
      <c r="L91" s="40"/>
      <c r="M91" s="40"/>
      <c r="N91" s="6"/>
      <c r="O91" s="6"/>
    </row>
    <row r="92" spans="1:15" ht="21.75" customHeight="1" x14ac:dyDescent="0.7">
      <c r="A92" s="14"/>
      <c r="C92" s="2"/>
      <c r="D92" s="4"/>
      <c r="E92" s="4"/>
      <c r="F92" s="4"/>
      <c r="G92" s="4"/>
      <c r="H92" s="4"/>
      <c r="I92" s="4"/>
      <c r="J92" s="4"/>
      <c r="K92" s="6"/>
      <c r="L92" s="40"/>
      <c r="M92" s="40"/>
      <c r="N92" s="6"/>
      <c r="O92" s="6"/>
    </row>
    <row r="93" spans="1:15" ht="21.75" customHeight="1" x14ac:dyDescent="0.65">
      <c r="A93" s="22"/>
      <c r="C93" s="2"/>
      <c r="D93" s="1"/>
      <c r="E93" s="1"/>
      <c r="F93" s="1"/>
      <c r="G93" s="1"/>
      <c r="H93" s="43"/>
      <c r="I93" s="1"/>
      <c r="J93" s="43"/>
      <c r="K93" s="6"/>
      <c r="L93" s="40"/>
      <c r="M93" s="40"/>
      <c r="N93" s="6"/>
      <c r="O93" s="6"/>
    </row>
    <row r="94" spans="1:15" ht="22" x14ac:dyDescent="0.7">
      <c r="A94" s="14"/>
      <c r="C94" s="24"/>
      <c r="D94" s="102"/>
      <c r="E94" s="4"/>
      <c r="F94" s="102"/>
      <c r="G94" s="4"/>
      <c r="H94" s="102"/>
      <c r="I94" s="4"/>
      <c r="J94" s="102"/>
      <c r="K94" s="6"/>
      <c r="L94" s="40"/>
      <c r="M94" s="40"/>
      <c r="N94" s="6"/>
      <c r="O94" s="6"/>
    </row>
    <row r="95" spans="1:15" ht="21.75" customHeight="1" x14ac:dyDescent="0.65">
      <c r="A95" s="22"/>
      <c r="C95" s="24"/>
      <c r="D95" s="26"/>
      <c r="E95" s="26"/>
      <c r="F95" s="26"/>
      <c r="G95" s="26"/>
      <c r="H95" s="26"/>
      <c r="I95" s="26"/>
      <c r="J95" s="50"/>
      <c r="K95" s="103"/>
      <c r="L95" s="40"/>
      <c r="M95" s="40"/>
      <c r="N95" s="6"/>
      <c r="O95" s="6"/>
    </row>
    <row r="96" spans="1:15" ht="21.75" customHeight="1" x14ac:dyDescent="0.7">
      <c r="A96" s="14"/>
      <c r="C96" s="24"/>
      <c r="D96" s="35"/>
      <c r="E96" s="4"/>
      <c r="F96" s="35"/>
      <c r="G96" s="4"/>
      <c r="H96" s="35"/>
      <c r="I96" s="4"/>
      <c r="J96" s="35"/>
      <c r="K96"/>
      <c r="L96" s="40"/>
      <c r="M96" s="40"/>
      <c r="N96" s="6"/>
      <c r="O96" s="6"/>
    </row>
    <row r="97" spans="1:13" ht="13.5" customHeight="1" x14ac:dyDescent="0.7">
      <c r="A97" s="14"/>
      <c r="C97" s="24"/>
      <c r="D97" s="19"/>
      <c r="E97" s="19"/>
      <c r="F97" s="19"/>
      <c r="G97" s="4"/>
      <c r="H97" s="19"/>
      <c r="I97" s="4"/>
      <c r="J97" s="19"/>
      <c r="K97"/>
      <c r="L97" s="6"/>
      <c r="M97" s="6"/>
    </row>
    <row r="98" spans="1:13" ht="21.75" customHeight="1" x14ac:dyDescent="0.7">
      <c r="A98" s="14"/>
      <c r="C98" s="6"/>
      <c r="D98" s="40"/>
      <c r="E98" s="40"/>
      <c r="F98" s="40"/>
      <c r="G98" s="40"/>
      <c r="H98" s="40"/>
      <c r="I98" s="40"/>
      <c r="J98" s="40"/>
      <c r="K98" s="6"/>
      <c r="L98" s="6"/>
      <c r="M98" s="6"/>
    </row>
    <row r="99" spans="1:13" ht="21.75" customHeight="1" x14ac:dyDescent="0.65">
      <c r="A99" s="22"/>
      <c r="C99" s="6"/>
      <c r="D99" s="103"/>
      <c r="E99" s="100"/>
      <c r="F99" s="103"/>
      <c r="G99" s="100"/>
      <c r="H99" s="103"/>
      <c r="I99" s="100"/>
      <c r="J99" s="103"/>
      <c r="K99" s="6"/>
      <c r="L99" s="6"/>
      <c r="M99" s="6"/>
    </row>
    <row r="100" spans="1:13" ht="21.75" customHeight="1" x14ac:dyDescent="0.7">
      <c r="A100" s="14"/>
      <c r="C100" s="6"/>
      <c r="D100" s="40"/>
      <c r="E100" s="40"/>
      <c r="F100" s="40"/>
      <c r="G100" s="40"/>
      <c r="H100" s="40"/>
      <c r="I100" s="40"/>
      <c r="J100" s="40"/>
      <c r="K100" s="6"/>
      <c r="L100" s="6"/>
      <c r="M100" s="6"/>
    </row>
    <row r="101" spans="1:13" ht="25.4" customHeight="1" x14ac:dyDescent="0.7">
      <c r="A101" s="15"/>
      <c r="C101" s="85"/>
      <c r="D101" s="8"/>
      <c r="E101" s="8"/>
      <c r="F101" s="8"/>
      <c r="G101" s="8"/>
      <c r="H101" s="30"/>
      <c r="I101" s="8"/>
      <c r="J101" s="8"/>
      <c r="K101" s="6"/>
      <c r="L101" s="6"/>
      <c r="M101" s="6"/>
    </row>
    <row r="102" spans="1:13" ht="21.75" customHeight="1" x14ac:dyDescent="0.7">
      <c r="A102" s="15"/>
      <c r="C102" s="85"/>
      <c r="D102" s="8"/>
      <c r="E102" s="6"/>
      <c r="F102" s="8"/>
      <c r="G102" s="6"/>
      <c r="H102" s="8"/>
      <c r="I102" s="6"/>
      <c r="J102" s="8"/>
      <c r="K102" s="6"/>
      <c r="L102" s="6"/>
      <c r="M102" s="6"/>
    </row>
    <row r="103" spans="1:13" ht="21.75" customHeight="1" x14ac:dyDescent="0.7">
      <c r="A103" s="15"/>
      <c r="C103" s="85"/>
      <c r="D103" s="8"/>
      <c r="E103" s="6"/>
      <c r="F103" s="8"/>
      <c r="G103" s="6"/>
      <c r="H103" s="8"/>
      <c r="I103" s="6"/>
      <c r="J103" s="8"/>
      <c r="K103" s="6"/>
      <c r="L103" s="6"/>
      <c r="M103" s="6"/>
    </row>
    <row r="104" spans="1:13" ht="21.75" customHeight="1" x14ac:dyDescent="0.7">
      <c r="A104" s="84"/>
      <c r="B104" s="84"/>
      <c r="C104" s="84"/>
      <c r="D104" s="183"/>
      <c r="E104" s="183"/>
      <c r="F104" s="183"/>
      <c r="G104" s="6"/>
      <c r="H104" s="6"/>
      <c r="I104" s="6"/>
      <c r="J104" s="6"/>
      <c r="K104" s="6"/>
      <c r="L104" s="6"/>
      <c r="M104" s="6"/>
    </row>
    <row r="105" spans="1:13" ht="21.75" customHeight="1" x14ac:dyDescent="0.7">
      <c r="A105" s="12"/>
      <c r="C105" s="2"/>
      <c r="D105" s="183"/>
      <c r="E105" s="183"/>
      <c r="F105" s="183"/>
      <c r="G105" s="3"/>
      <c r="H105" s="183"/>
      <c r="I105" s="183"/>
      <c r="J105" s="183"/>
      <c r="K105" s="6"/>
      <c r="L105" s="6"/>
      <c r="M105" s="6"/>
    </row>
    <row r="106" spans="1:13" ht="21.75" customHeight="1" x14ac:dyDescent="0.7">
      <c r="A106" s="12"/>
      <c r="C106" s="2"/>
      <c r="D106" s="184"/>
      <c r="E106" s="184"/>
      <c r="F106" s="184"/>
      <c r="G106" s="3"/>
      <c r="H106" s="184"/>
      <c r="I106" s="184"/>
      <c r="J106" s="184"/>
      <c r="K106" s="6"/>
      <c r="L106" s="6"/>
      <c r="M106" s="6"/>
    </row>
    <row r="107" spans="1:13" ht="21.75" customHeight="1" x14ac:dyDescent="0.7">
      <c r="A107" s="12"/>
      <c r="C107" s="2"/>
      <c r="D107" s="184"/>
      <c r="E107" s="184"/>
      <c r="F107" s="184"/>
      <c r="G107" s="3"/>
      <c r="H107" s="184"/>
      <c r="I107" s="184"/>
      <c r="J107" s="184"/>
      <c r="K107" s="6"/>
      <c r="L107" s="6"/>
      <c r="M107" s="6"/>
    </row>
    <row r="108" spans="1:13" ht="21.75" customHeight="1" x14ac:dyDescent="0.65">
      <c r="A108" s="12"/>
      <c r="C108" s="2"/>
      <c r="D108" s="2"/>
      <c r="E108" s="2"/>
      <c r="F108" s="2"/>
      <c r="G108" s="2"/>
      <c r="H108" s="2"/>
      <c r="I108" s="2"/>
      <c r="J108" s="2"/>
      <c r="K108" s="6"/>
      <c r="L108" s="6"/>
      <c r="M108" s="6"/>
    </row>
    <row r="109" spans="1:13" ht="21.75" customHeight="1" x14ac:dyDescent="0.65">
      <c r="A109" s="12"/>
      <c r="C109" s="2"/>
      <c r="D109" s="185"/>
      <c r="E109" s="185"/>
      <c r="F109" s="185"/>
      <c r="G109" s="185"/>
      <c r="H109" s="185"/>
      <c r="I109" s="185"/>
      <c r="J109" s="185"/>
      <c r="K109" s="6"/>
      <c r="L109" s="6"/>
      <c r="M109" s="6"/>
    </row>
    <row r="110" spans="1:13" ht="21.75" customHeight="1" x14ac:dyDescent="0.7">
      <c r="A110" s="11"/>
      <c r="C110" s="24"/>
      <c r="D110" s="35"/>
      <c r="E110" s="4"/>
      <c r="F110" s="35"/>
      <c r="G110" s="4"/>
      <c r="H110" s="35"/>
      <c r="I110" s="4"/>
      <c r="J110" s="35"/>
      <c r="K110" s="6"/>
      <c r="L110" s="6"/>
      <c r="M110" s="6"/>
    </row>
    <row r="111" spans="1:13" ht="21.75" customHeight="1" x14ac:dyDescent="0.7">
      <c r="A111" s="14"/>
      <c r="C111" s="24"/>
      <c r="D111" s="19"/>
      <c r="E111" s="19"/>
      <c r="F111" s="19"/>
      <c r="G111" s="4"/>
      <c r="H111" s="19"/>
      <c r="I111" s="4"/>
      <c r="J111" s="19"/>
      <c r="K111" s="6"/>
      <c r="L111" s="6"/>
      <c r="M111" s="6"/>
    </row>
    <row r="112" spans="1:13" ht="21.75" customHeight="1" x14ac:dyDescent="0.7">
      <c r="A112" s="14"/>
      <c r="C112" s="6"/>
      <c r="D112" s="40"/>
      <c r="E112" s="40"/>
      <c r="F112" s="40"/>
      <c r="G112" s="40"/>
      <c r="H112" s="40"/>
      <c r="I112" s="40"/>
      <c r="J112" s="40"/>
      <c r="K112" s="6"/>
      <c r="L112" s="6"/>
      <c r="M112" s="6"/>
    </row>
    <row r="113" spans="1:10" ht="21.75" customHeight="1" x14ac:dyDescent="0.7">
      <c r="A113" s="11"/>
      <c r="C113" s="6"/>
      <c r="D113" s="40"/>
      <c r="E113" s="40"/>
      <c r="F113" s="40"/>
      <c r="G113" s="40"/>
      <c r="H113" s="40"/>
      <c r="I113" s="40"/>
      <c r="J113" s="40"/>
    </row>
    <row r="114" spans="1:10" ht="21.75" customHeight="1" x14ac:dyDescent="0.65">
      <c r="A114" s="22"/>
      <c r="C114" s="6"/>
      <c r="D114" s="40"/>
      <c r="E114" s="40"/>
      <c r="F114" s="40"/>
      <c r="G114" s="40"/>
      <c r="H114" s="40"/>
      <c r="I114" s="40"/>
      <c r="J114" s="40"/>
    </row>
    <row r="115" spans="1:10" ht="21.75" customHeight="1" x14ac:dyDescent="0.65">
      <c r="A115" s="22"/>
      <c r="C115" s="6"/>
      <c r="D115" s="40"/>
      <c r="E115" s="40"/>
      <c r="F115" s="40"/>
      <c r="G115" s="40"/>
      <c r="H115" s="40"/>
      <c r="I115" s="40"/>
      <c r="J115" s="40"/>
    </row>
    <row r="116" spans="1:10" ht="21.75" customHeight="1" x14ac:dyDescent="0.65">
      <c r="A116" s="22"/>
      <c r="C116" s="6"/>
      <c r="D116" s="40"/>
      <c r="E116" s="40"/>
      <c r="F116" s="40"/>
      <c r="G116" s="40"/>
      <c r="H116" s="40"/>
      <c r="I116" s="40"/>
      <c r="J116" s="40"/>
    </row>
    <row r="117" spans="1:10" ht="21.75" customHeight="1" x14ac:dyDescent="0.65">
      <c r="A117" s="22"/>
      <c r="C117" s="6"/>
      <c r="D117" s="40"/>
      <c r="E117" s="40"/>
      <c r="F117" s="40"/>
      <c r="G117" s="40"/>
      <c r="H117" s="40"/>
      <c r="I117" s="40"/>
      <c r="J117" s="40"/>
    </row>
    <row r="118" spans="1:10" ht="21.75" customHeight="1" x14ac:dyDescent="0.7">
      <c r="A118" s="14"/>
      <c r="C118" s="6"/>
      <c r="D118" s="29"/>
      <c r="E118" s="29"/>
      <c r="F118" s="29"/>
      <c r="G118" s="29"/>
      <c r="H118" s="29"/>
      <c r="I118" s="29"/>
      <c r="J118" s="29"/>
    </row>
    <row r="119" spans="1:10" ht="21.75" customHeight="1" x14ac:dyDescent="0.7">
      <c r="A119" s="14"/>
      <c r="C119" s="6"/>
      <c r="D119" s="29"/>
      <c r="E119" s="29"/>
      <c r="F119" s="29"/>
      <c r="G119" s="29"/>
      <c r="H119" s="29"/>
      <c r="I119" s="29"/>
      <c r="J119" s="29"/>
    </row>
    <row r="120" spans="1:10" ht="21.75" customHeight="1" x14ac:dyDescent="0.7">
      <c r="A120" s="104"/>
      <c r="C120" s="6"/>
      <c r="D120" s="40"/>
      <c r="E120" s="40"/>
      <c r="F120" s="40"/>
      <c r="G120" s="40"/>
      <c r="H120" s="40"/>
      <c r="I120" s="40"/>
      <c r="J120" s="40"/>
    </row>
    <row r="121" spans="1:10" ht="21.75" customHeight="1" x14ac:dyDescent="0.65">
      <c r="A121" s="23"/>
      <c r="C121" s="6"/>
      <c r="D121" s="40"/>
      <c r="E121" s="40"/>
      <c r="F121" s="40"/>
      <c r="G121" s="40"/>
      <c r="H121" s="40"/>
      <c r="I121" s="40"/>
      <c r="J121" s="40"/>
    </row>
    <row r="122" spans="1:10" ht="21.75" customHeight="1" x14ac:dyDescent="0.65">
      <c r="A122" s="23"/>
      <c r="C122" s="6"/>
      <c r="D122" s="40"/>
      <c r="E122" s="6"/>
      <c r="F122" s="100"/>
      <c r="G122" s="6"/>
      <c r="H122" s="40"/>
      <c r="I122" s="6"/>
      <c r="J122" s="100"/>
    </row>
    <row r="123" spans="1:10" ht="21.75" customHeight="1" x14ac:dyDescent="0.65">
      <c r="A123" s="22"/>
      <c r="C123" s="6"/>
      <c r="D123" s="41"/>
      <c r="E123" s="40"/>
      <c r="F123" s="40"/>
      <c r="G123" s="40"/>
      <c r="H123" s="50"/>
      <c r="I123" s="40"/>
      <c r="J123" s="50"/>
    </row>
    <row r="124" spans="1:10" ht="21.75" customHeight="1" x14ac:dyDescent="0.65">
      <c r="A124" s="22"/>
      <c r="C124" s="6"/>
      <c r="D124" s="6"/>
      <c r="E124" s="6"/>
      <c r="F124" s="6"/>
      <c r="G124" s="6"/>
      <c r="H124" s="6"/>
      <c r="I124" s="6"/>
      <c r="J124" s="6"/>
    </row>
    <row r="125" spans="1:10" ht="21.75" customHeight="1" x14ac:dyDescent="0.65">
      <c r="A125" s="105"/>
      <c r="C125" s="6"/>
      <c r="D125" s="71"/>
      <c r="E125" s="26"/>
      <c r="F125" s="26"/>
      <c r="G125" s="26"/>
      <c r="H125" s="50"/>
      <c r="I125" s="26"/>
      <c r="J125" s="50"/>
    </row>
    <row r="126" spans="1:10" ht="21.75" customHeight="1" x14ac:dyDescent="0.7">
      <c r="A126" s="14"/>
      <c r="C126" s="6"/>
      <c r="D126" s="28"/>
      <c r="E126" s="29"/>
      <c r="F126" s="28"/>
      <c r="G126" s="29"/>
      <c r="H126" s="28"/>
      <c r="I126" s="29"/>
      <c r="J126" s="28"/>
    </row>
    <row r="127" spans="1:10" ht="21.75" customHeight="1" x14ac:dyDescent="0.7">
      <c r="A127" s="14"/>
      <c r="C127" s="16"/>
      <c r="D127" s="28"/>
      <c r="E127" s="28"/>
      <c r="F127" s="28"/>
      <c r="G127" s="28"/>
      <c r="H127" s="28"/>
      <c r="I127" s="28"/>
      <c r="J127" s="28"/>
    </row>
    <row r="128" spans="1:10" ht="21.75" customHeight="1" x14ac:dyDescent="0.7">
      <c r="A128" s="18"/>
      <c r="B128" s="106"/>
      <c r="C128" s="16"/>
      <c r="D128" s="29"/>
      <c r="E128" s="29"/>
      <c r="F128" s="29"/>
      <c r="G128" s="29"/>
      <c r="H128" s="29"/>
      <c r="I128" s="29"/>
      <c r="J128" s="29"/>
    </row>
    <row r="130" spans="1:13" ht="21.75" customHeight="1" x14ac:dyDescent="0.7">
      <c r="A130" s="15"/>
      <c r="C130" s="85"/>
      <c r="D130" s="8"/>
      <c r="E130" s="8"/>
      <c r="F130" s="8"/>
      <c r="G130" s="8"/>
      <c r="H130" s="30"/>
      <c r="I130" s="8"/>
      <c r="J130" s="8"/>
      <c r="K130" s="6"/>
      <c r="L130" s="6"/>
      <c r="M130" s="6"/>
    </row>
    <row r="131" spans="1:13" ht="24.75" customHeight="1" x14ac:dyDescent="0.7">
      <c r="A131" s="15"/>
      <c r="C131" s="85"/>
      <c r="D131" s="8"/>
      <c r="E131" s="6"/>
      <c r="F131" s="8"/>
      <c r="G131" s="6"/>
      <c r="H131" s="8"/>
      <c r="I131" s="6"/>
      <c r="J131" s="8"/>
      <c r="K131" s="6"/>
      <c r="L131" s="6"/>
      <c r="M131" s="6"/>
    </row>
    <row r="132" spans="1:13" ht="6" customHeight="1" x14ac:dyDescent="0.7">
      <c r="A132" s="15"/>
      <c r="C132" s="85"/>
      <c r="D132" s="8"/>
      <c r="E132" s="6"/>
      <c r="F132" s="8"/>
      <c r="G132" s="6"/>
      <c r="H132" s="8"/>
      <c r="I132" s="6"/>
      <c r="J132" s="8"/>
      <c r="K132" s="6"/>
      <c r="L132" s="6"/>
      <c r="M132" s="6"/>
    </row>
    <row r="133" spans="1:13" ht="22.4" customHeight="1" x14ac:dyDescent="0.7">
      <c r="A133" s="84"/>
      <c r="B133" s="84"/>
      <c r="C133" s="84"/>
      <c r="D133" s="183"/>
      <c r="E133" s="183"/>
      <c r="F133" s="183"/>
      <c r="G133" s="6"/>
      <c r="H133" s="6"/>
      <c r="I133" s="6"/>
      <c r="J133" s="6"/>
      <c r="K133" s="6"/>
      <c r="L133" s="6"/>
      <c r="M133" s="6"/>
    </row>
    <row r="134" spans="1:13" ht="19.5" customHeight="1" x14ac:dyDescent="0.7">
      <c r="A134" s="12"/>
      <c r="C134" s="2"/>
      <c r="D134" s="183"/>
      <c r="E134" s="183"/>
      <c r="F134" s="183"/>
      <c r="G134" s="3"/>
      <c r="H134" s="183"/>
      <c r="I134" s="183"/>
      <c r="J134" s="183"/>
      <c r="K134" s="6"/>
      <c r="L134" s="6"/>
      <c r="M134" s="6"/>
    </row>
    <row r="135" spans="1:13" ht="22.4" customHeight="1" x14ac:dyDescent="0.7">
      <c r="A135" s="12"/>
      <c r="C135" s="2"/>
      <c r="D135" s="184"/>
      <c r="E135" s="184"/>
      <c r="F135" s="184"/>
      <c r="G135" s="3"/>
      <c r="H135" s="184"/>
      <c r="I135" s="184"/>
      <c r="J135" s="184"/>
      <c r="K135" s="6"/>
      <c r="L135" s="6"/>
      <c r="M135" s="6"/>
    </row>
    <row r="136" spans="1:13" ht="19.5" customHeight="1" x14ac:dyDescent="0.7">
      <c r="A136" s="12"/>
      <c r="C136" s="2"/>
      <c r="D136" s="184"/>
      <c r="E136" s="184"/>
      <c r="F136" s="184"/>
      <c r="G136" s="3"/>
      <c r="H136" s="184"/>
      <c r="I136" s="184"/>
      <c r="J136" s="184"/>
      <c r="K136" s="6"/>
      <c r="L136" s="6"/>
      <c r="M136" s="6"/>
    </row>
    <row r="137" spans="1:13" ht="20.149999999999999" customHeight="1" x14ac:dyDescent="0.65">
      <c r="A137" s="12"/>
      <c r="C137" s="2"/>
      <c r="D137" s="2"/>
      <c r="E137" s="2"/>
      <c r="F137" s="2"/>
      <c r="G137" s="2"/>
      <c r="H137" s="2"/>
      <c r="I137" s="2"/>
      <c r="J137" s="2"/>
      <c r="K137" s="6"/>
      <c r="L137" s="6"/>
      <c r="M137" s="6"/>
    </row>
    <row r="138" spans="1:13" ht="15" customHeight="1" x14ac:dyDescent="0.65">
      <c r="A138" s="12"/>
      <c r="C138" s="2"/>
      <c r="D138" s="185"/>
      <c r="E138" s="185"/>
      <c r="F138" s="185"/>
      <c r="G138" s="185"/>
      <c r="H138" s="185"/>
      <c r="I138" s="185"/>
      <c r="J138" s="185"/>
      <c r="K138" s="6"/>
      <c r="L138" s="6"/>
      <c r="M138" s="6"/>
    </row>
    <row r="139" spans="1:13" ht="21.75" customHeight="1" x14ac:dyDescent="0.7">
      <c r="A139" s="11"/>
      <c r="C139" s="2"/>
      <c r="D139" s="39"/>
      <c r="E139" s="20"/>
      <c r="F139" s="39"/>
      <c r="G139" s="20"/>
      <c r="H139" s="39"/>
      <c r="I139" s="20"/>
      <c r="J139" s="39"/>
      <c r="K139" s="6"/>
      <c r="L139" s="6"/>
      <c r="M139" s="6"/>
    </row>
    <row r="140" spans="1:13" ht="21.75" customHeight="1" x14ac:dyDescent="0.65">
      <c r="A140" s="6"/>
      <c r="C140" s="2"/>
      <c r="D140" s="1"/>
      <c r="E140" s="1"/>
      <c r="F140" s="1"/>
      <c r="G140" s="1"/>
      <c r="H140" s="1"/>
      <c r="I140" s="1"/>
      <c r="J140" s="1"/>
      <c r="K140" s="30"/>
      <c r="L140" s="40"/>
      <c r="M140" s="40"/>
    </row>
    <row r="141" spans="1:13" ht="21.75" customHeight="1" x14ac:dyDescent="0.65">
      <c r="A141" s="22"/>
      <c r="C141" s="2"/>
      <c r="D141" s="1"/>
      <c r="E141" s="1"/>
      <c r="F141" s="1"/>
      <c r="G141" s="1"/>
      <c r="H141" s="1"/>
      <c r="I141" s="1"/>
      <c r="J141" s="1"/>
      <c r="K141" s="30"/>
      <c r="L141" s="40"/>
      <c r="M141" s="40"/>
    </row>
    <row r="142" spans="1:13" ht="21.75" customHeight="1" x14ac:dyDescent="0.65">
      <c r="A142" s="6"/>
      <c r="C142" s="2"/>
      <c r="D142" s="1"/>
      <c r="E142" s="1"/>
      <c r="F142" s="1"/>
      <c r="G142" s="1"/>
      <c r="H142" s="1"/>
      <c r="I142" s="1"/>
      <c r="J142" s="1"/>
      <c r="K142" s="30"/>
      <c r="L142" s="40"/>
      <c r="M142" s="40"/>
    </row>
    <row r="143" spans="1:13" ht="21.75" customHeight="1" x14ac:dyDescent="0.65">
      <c r="A143" s="12"/>
      <c r="C143" s="2"/>
      <c r="D143" s="1"/>
      <c r="E143" s="1"/>
      <c r="F143" s="1"/>
      <c r="G143" s="1"/>
      <c r="H143" s="1"/>
      <c r="I143" s="1"/>
      <c r="J143" s="1"/>
      <c r="K143" s="30"/>
      <c r="L143" s="40"/>
      <c r="M143" s="40"/>
    </row>
    <row r="144" spans="1:13" ht="21.75" customHeight="1" x14ac:dyDescent="0.65">
      <c r="A144" s="22"/>
      <c r="C144" s="2"/>
      <c r="D144" s="1"/>
      <c r="E144" s="1"/>
      <c r="F144" s="42"/>
      <c r="G144" s="1"/>
      <c r="H144" s="1"/>
      <c r="I144" s="1"/>
      <c r="J144" s="42"/>
      <c r="K144" s="30"/>
      <c r="L144" s="40"/>
      <c r="M144" s="40"/>
    </row>
    <row r="145" spans="1:13" ht="21.75" customHeight="1" x14ac:dyDescent="0.7">
      <c r="A145" s="14"/>
      <c r="C145" s="2"/>
      <c r="D145" s="35"/>
      <c r="E145" s="4"/>
      <c r="F145" s="35"/>
      <c r="G145" s="4"/>
      <c r="H145" s="35"/>
      <c r="I145" s="4"/>
      <c r="J145" s="35"/>
      <c r="K145"/>
      <c r="L145" s="40"/>
      <c r="M145" s="40"/>
    </row>
    <row r="146" spans="1:13" ht="15" customHeight="1" x14ac:dyDescent="0.65">
      <c r="A146" s="12"/>
      <c r="C146" s="2"/>
      <c r="D146" s="6"/>
      <c r="E146" s="6"/>
      <c r="F146" s="6"/>
      <c r="G146" s="6"/>
      <c r="H146" s="6"/>
      <c r="I146" s="6"/>
      <c r="J146" s="6"/>
      <c r="K146" s="6"/>
      <c r="L146" s="40"/>
      <c r="M146" s="40"/>
    </row>
    <row r="147" spans="1:13" ht="19.399999999999999" customHeight="1" x14ac:dyDescent="0.7">
      <c r="A147" s="11"/>
      <c r="C147" s="2"/>
      <c r="D147" s="39"/>
      <c r="E147" s="1"/>
      <c r="F147" s="39"/>
      <c r="G147" s="1"/>
      <c r="H147" s="39"/>
      <c r="I147" s="1"/>
      <c r="J147" s="39"/>
      <c r="K147" s="6"/>
      <c r="L147" s="40"/>
      <c r="M147" s="40"/>
    </row>
    <row r="148" spans="1:13" ht="21.75" customHeight="1" x14ac:dyDescent="0.65">
      <c r="A148" s="12"/>
      <c r="C148" s="2"/>
      <c r="D148" s="1"/>
      <c r="E148" s="1"/>
      <c r="F148" s="1"/>
      <c r="G148" s="1"/>
      <c r="H148" s="1"/>
      <c r="I148" s="1"/>
      <c r="J148" s="1"/>
      <c r="K148" s="30"/>
      <c r="L148" s="40"/>
      <c r="M148" s="40"/>
    </row>
    <row r="149" spans="1:13" ht="21.75" customHeight="1" x14ac:dyDescent="0.65">
      <c r="A149" s="22"/>
      <c r="C149" s="2"/>
      <c r="D149" s="1"/>
      <c r="E149" s="1"/>
      <c r="F149" s="1"/>
      <c r="G149" s="1"/>
      <c r="H149" s="1"/>
      <c r="I149" s="1"/>
      <c r="J149" s="1"/>
      <c r="K149" s="30"/>
      <c r="L149" s="40"/>
      <c r="M149" s="40"/>
    </row>
    <row r="150" spans="1:13" ht="21.75" customHeight="1" x14ac:dyDescent="0.65">
      <c r="A150" s="22"/>
      <c r="C150" s="2"/>
      <c r="D150" s="1"/>
      <c r="E150" s="1"/>
      <c r="F150" s="1"/>
      <c r="G150" s="1"/>
      <c r="H150" s="1"/>
      <c r="I150" s="1"/>
      <c r="J150" s="1"/>
      <c r="K150" s="30"/>
      <c r="L150" s="40"/>
      <c r="M150" s="40"/>
    </row>
    <row r="151" spans="1:13" ht="21.75" customHeight="1" x14ac:dyDescent="0.7">
      <c r="A151" s="14"/>
      <c r="C151" s="2"/>
      <c r="D151" s="35"/>
      <c r="E151" s="4"/>
      <c r="F151" s="35"/>
      <c r="G151" s="4"/>
      <c r="H151" s="35"/>
      <c r="I151" s="4"/>
      <c r="J151" s="35"/>
      <c r="K151" s="6"/>
      <c r="L151" s="40"/>
      <c r="M151" s="40"/>
    </row>
    <row r="152" spans="1:13" ht="14.15" customHeight="1" x14ac:dyDescent="0.7">
      <c r="A152" s="14"/>
      <c r="C152" s="2"/>
      <c r="D152" s="1"/>
      <c r="E152" s="1"/>
      <c r="F152" s="1"/>
      <c r="G152" s="1"/>
      <c r="H152" s="1"/>
      <c r="I152" s="1"/>
      <c r="J152" s="1"/>
      <c r="K152" s="6"/>
      <c r="L152" s="40"/>
      <c r="M152" s="40"/>
    </row>
    <row r="153" spans="1:13" ht="21.75" customHeight="1" x14ac:dyDescent="0.7">
      <c r="A153" s="14"/>
      <c r="C153" s="2"/>
      <c r="D153" s="4"/>
      <c r="E153" s="4"/>
      <c r="F153" s="4"/>
      <c r="G153" s="4"/>
      <c r="H153" s="4"/>
      <c r="I153" s="4"/>
      <c r="J153" s="4"/>
      <c r="K153" s="6"/>
      <c r="L153" s="40"/>
      <c r="M153" s="40"/>
    </row>
    <row r="154" spans="1:13" ht="21.75" customHeight="1" x14ac:dyDescent="0.65">
      <c r="A154" s="22"/>
      <c r="C154" s="2"/>
      <c r="D154" s="1"/>
      <c r="E154" s="1"/>
      <c r="F154" s="1"/>
      <c r="G154" s="1"/>
      <c r="H154" s="43"/>
      <c r="I154" s="1"/>
      <c r="J154" s="43"/>
      <c r="K154" s="6"/>
      <c r="L154" s="40"/>
      <c r="M154" s="40"/>
    </row>
    <row r="155" spans="1:13" ht="22" x14ac:dyDescent="0.7">
      <c r="A155" s="14"/>
      <c r="C155" s="24"/>
      <c r="D155" s="102"/>
      <c r="E155" s="4"/>
      <c r="F155" s="102"/>
      <c r="G155" s="4"/>
      <c r="H155" s="102"/>
      <c r="I155" s="4"/>
      <c r="J155" s="102"/>
      <c r="K155" s="6"/>
      <c r="L155" s="40"/>
      <c r="M155" s="40"/>
    </row>
    <row r="156" spans="1:13" ht="21.75" customHeight="1" x14ac:dyDescent="0.65">
      <c r="A156" s="22"/>
      <c r="C156" s="24"/>
      <c r="D156" s="26"/>
      <c r="E156" s="26"/>
      <c r="F156" s="26"/>
      <c r="G156" s="26"/>
      <c r="H156" s="26"/>
      <c r="I156" s="26"/>
      <c r="J156" s="50"/>
      <c r="K156" s="103"/>
      <c r="L156" s="40"/>
      <c r="M156" s="40"/>
    </row>
    <row r="157" spans="1:13" ht="21.75" customHeight="1" x14ac:dyDescent="0.7">
      <c r="A157" s="14"/>
      <c r="C157" s="24"/>
      <c r="D157" s="35"/>
      <c r="E157" s="4"/>
      <c r="F157" s="35"/>
      <c r="G157" s="4"/>
      <c r="H157" s="35"/>
      <c r="I157" s="4"/>
      <c r="J157" s="35"/>
      <c r="K157"/>
      <c r="L157" s="40"/>
      <c r="M157" s="40"/>
    </row>
    <row r="158" spans="1:13" ht="13.5" customHeight="1" x14ac:dyDescent="0.7">
      <c r="A158" s="14"/>
      <c r="C158" s="24"/>
      <c r="D158" s="19"/>
      <c r="E158" s="19"/>
      <c r="F158" s="19"/>
      <c r="G158" s="4"/>
      <c r="H158" s="19"/>
      <c r="I158" s="4"/>
      <c r="J158" s="19"/>
      <c r="K158"/>
      <c r="L158" s="6"/>
      <c r="M158" s="6"/>
    </row>
    <row r="159" spans="1:13" ht="21.75" customHeight="1" x14ac:dyDescent="0.7">
      <c r="A159" s="14"/>
      <c r="C159" s="6"/>
      <c r="D159" s="40"/>
      <c r="E159" s="40"/>
      <c r="F159" s="40"/>
      <c r="G159" s="40"/>
      <c r="H159" s="40"/>
      <c r="I159" s="40"/>
      <c r="J159" s="40"/>
      <c r="K159" s="6"/>
      <c r="L159" s="6"/>
      <c r="M159" s="6"/>
    </row>
    <row r="160" spans="1:13" ht="21.75" customHeight="1" x14ac:dyDescent="0.65">
      <c r="A160" s="22"/>
      <c r="C160" s="6"/>
      <c r="D160" s="103"/>
      <c r="E160" s="100"/>
      <c r="F160" s="103"/>
      <c r="G160" s="100"/>
      <c r="H160" s="103"/>
      <c r="I160" s="100"/>
      <c r="J160" s="103"/>
      <c r="K160" s="6"/>
      <c r="L160" s="6"/>
      <c r="M160" s="6"/>
    </row>
    <row r="161" spans="1:13" ht="21.75" customHeight="1" x14ac:dyDescent="0.7">
      <c r="A161" s="14"/>
      <c r="C161" s="6"/>
      <c r="D161" s="40"/>
      <c r="E161" s="40"/>
      <c r="F161" s="40"/>
      <c r="G161" s="40"/>
      <c r="H161" s="40"/>
      <c r="I161" s="40"/>
      <c r="J161" s="40"/>
      <c r="K161" s="6"/>
      <c r="L161" s="6"/>
      <c r="M161" s="6"/>
    </row>
    <row r="162" spans="1:13" ht="25.4" customHeight="1" x14ac:dyDescent="0.7">
      <c r="A162" s="15"/>
      <c r="C162" s="85"/>
      <c r="D162" s="8"/>
      <c r="E162" s="8"/>
      <c r="F162" s="8"/>
      <c r="G162" s="8"/>
      <c r="H162" s="30"/>
      <c r="I162" s="8"/>
      <c r="J162" s="8"/>
      <c r="K162" s="6"/>
      <c r="L162" s="6"/>
      <c r="M162" s="6"/>
    </row>
    <row r="163" spans="1:13" ht="21.75" customHeight="1" x14ac:dyDescent="0.7">
      <c r="A163" s="15"/>
      <c r="C163" s="85"/>
      <c r="D163" s="8"/>
      <c r="E163" s="6"/>
      <c r="F163" s="8"/>
      <c r="G163" s="6"/>
      <c r="H163" s="8"/>
      <c r="I163" s="6"/>
      <c r="J163" s="8"/>
      <c r="K163" s="6"/>
      <c r="L163" s="6"/>
      <c r="M163" s="6"/>
    </row>
    <row r="164" spans="1:13" ht="21.75" customHeight="1" x14ac:dyDescent="0.7">
      <c r="A164" s="15"/>
      <c r="C164" s="85"/>
      <c r="D164" s="8"/>
      <c r="E164" s="6"/>
      <c r="F164" s="8"/>
      <c r="G164" s="6"/>
      <c r="H164" s="8"/>
      <c r="I164" s="6"/>
      <c r="J164" s="8"/>
      <c r="K164" s="6"/>
      <c r="L164" s="6"/>
      <c r="M164" s="6"/>
    </row>
    <row r="165" spans="1:13" ht="21.75" customHeight="1" x14ac:dyDescent="0.7">
      <c r="A165" s="84"/>
      <c r="B165" s="84"/>
      <c r="C165" s="84"/>
      <c r="D165" s="183"/>
      <c r="E165" s="183"/>
      <c r="F165" s="183"/>
      <c r="G165" s="6"/>
      <c r="H165" s="6"/>
      <c r="I165" s="6"/>
      <c r="J165" s="6"/>
      <c r="K165" s="6"/>
      <c r="L165" s="6"/>
      <c r="M165" s="6"/>
    </row>
    <row r="166" spans="1:13" ht="21.75" customHeight="1" x14ac:dyDescent="0.7">
      <c r="A166" s="12"/>
      <c r="C166" s="2"/>
      <c r="D166" s="183"/>
      <c r="E166" s="183"/>
      <c r="F166" s="183"/>
      <c r="G166" s="3"/>
      <c r="H166" s="183"/>
      <c r="I166" s="183"/>
      <c r="J166" s="183"/>
      <c r="K166" s="6"/>
      <c r="L166" s="6"/>
      <c r="M166" s="6"/>
    </row>
    <row r="167" spans="1:13" ht="21.75" customHeight="1" x14ac:dyDescent="0.7">
      <c r="A167" s="12"/>
      <c r="C167" s="2"/>
      <c r="D167" s="184"/>
      <c r="E167" s="184"/>
      <c r="F167" s="184"/>
      <c r="G167" s="3"/>
      <c r="H167" s="184"/>
      <c r="I167" s="184"/>
      <c r="J167" s="184"/>
      <c r="K167" s="6"/>
      <c r="L167" s="6"/>
      <c r="M167" s="6"/>
    </row>
    <row r="168" spans="1:13" ht="21.75" customHeight="1" x14ac:dyDescent="0.7">
      <c r="A168" s="12"/>
      <c r="C168" s="2"/>
      <c r="D168" s="184"/>
      <c r="E168" s="184"/>
      <c r="F168" s="184"/>
      <c r="G168" s="3"/>
      <c r="H168" s="184"/>
      <c r="I168" s="184"/>
      <c r="J168" s="184"/>
      <c r="K168" s="6"/>
      <c r="L168" s="6"/>
      <c r="M168" s="6"/>
    </row>
    <row r="169" spans="1:13" ht="21.75" customHeight="1" x14ac:dyDescent="0.65">
      <c r="A169" s="12"/>
      <c r="C169" s="2"/>
      <c r="D169" s="2"/>
      <c r="E169" s="2"/>
      <c r="F169" s="2"/>
      <c r="G169" s="2"/>
      <c r="H169" s="2"/>
      <c r="I169" s="2"/>
      <c r="J169" s="2"/>
      <c r="K169" s="6"/>
      <c r="L169" s="6"/>
      <c r="M169" s="6"/>
    </row>
    <row r="170" spans="1:13" ht="21.75" customHeight="1" x14ac:dyDescent="0.65">
      <c r="A170" s="12"/>
      <c r="C170" s="2"/>
      <c r="D170" s="185"/>
      <c r="E170" s="185"/>
      <c r="F170" s="185"/>
      <c r="G170" s="185"/>
      <c r="H170" s="185"/>
      <c r="I170" s="185"/>
      <c r="J170" s="185"/>
      <c r="K170" s="6"/>
      <c r="L170" s="6"/>
      <c r="M170" s="6"/>
    </row>
    <row r="171" spans="1:13" ht="21.75" customHeight="1" x14ac:dyDescent="0.7">
      <c r="A171" s="11"/>
      <c r="C171" s="24"/>
      <c r="D171" s="35"/>
      <c r="E171" s="4"/>
      <c r="F171" s="35"/>
      <c r="G171" s="4"/>
      <c r="H171" s="35"/>
      <c r="I171" s="4"/>
      <c r="J171" s="35"/>
      <c r="K171" s="6"/>
      <c r="L171" s="6"/>
      <c r="M171" s="6"/>
    </row>
    <row r="172" spans="1:13" ht="21.75" customHeight="1" x14ac:dyDescent="0.7">
      <c r="A172" s="14"/>
      <c r="C172" s="24"/>
      <c r="D172" s="19"/>
      <c r="E172" s="19"/>
      <c r="F172" s="19"/>
      <c r="G172" s="4"/>
      <c r="H172" s="19"/>
      <c r="I172" s="4"/>
      <c r="J172" s="19"/>
      <c r="K172" s="6"/>
      <c r="L172" s="6"/>
      <c r="M172" s="6"/>
    </row>
    <row r="173" spans="1:13" ht="21.75" customHeight="1" x14ac:dyDescent="0.7">
      <c r="A173" s="14"/>
      <c r="C173" s="6"/>
      <c r="D173" s="40"/>
      <c r="E173" s="40"/>
      <c r="F173" s="40"/>
      <c r="G173" s="40"/>
      <c r="H173" s="40"/>
      <c r="I173" s="40"/>
      <c r="J173" s="40"/>
      <c r="K173" s="6"/>
      <c r="L173" s="6"/>
      <c r="M173" s="6"/>
    </row>
    <row r="174" spans="1:13" ht="21.75" customHeight="1" x14ac:dyDescent="0.7">
      <c r="A174" s="11"/>
      <c r="C174" s="6"/>
      <c r="D174" s="40"/>
      <c r="E174" s="40"/>
      <c r="F174" s="40"/>
      <c r="G174" s="40"/>
      <c r="H174" s="40"/>
      <c r="I174" s="40"/>
      <c r="J174" s="40"/>
      <c r="K174" s="6"/>
      <c r="L174" s="6"/>
      <c r="M174" s="6"/>
    </row>
    <row r="175" spans="1:13" ht="21.75" customHeight="1" x14ac:dyDescent="0.65">
      <c r="A175" s="22"/>
      <c r="C175" s="6"/>
      <c r="D175" s="40"/>
      <c r="E175" s="40"/>
      <c r="F175" s="40"/>
      <c r="G175" s="40"/>
      <c r="H175" s="40"/>
      <c r="I175" s="40"/>
      <c r="J175" s="40"/>
      <c r="K175" s="6"/>
      <c r="L175" s="6"/>
      <c r="M175" s="6"/>
    </row>
    <row r="176" spans="1:13" ht="21.75" customHeight="1" x14ac:dyDescent="0.65">
      <c r="A176" s="22"/>
      <c r="C176" s="6"/>
      <c r="D176" s="40"/>
      <c r="E176" s="40"/>
      <c r="F176" s="40"/>
      <c r="G176" s="40"/>
      <c r="H176" s="40"/>
      <c r="I176" s="40"/>
      <c r="J176" s="101"/>
      <c r="K176" s="6"/>
      <c r="L176" s="6"/>
      <c r="M176" s="6"/>
    </row>
    <row r="177" spans="1:10" ht="21.75" customHeight="1" x14ac:dyDescent="0.65">
      <c r="A177" s="22"/>
      <c r="C177" s="6"/>
      <c r="D177" s="40"/>
      <c r="E177" s="40"/>
      <c r="F177" s="40"/>
      <c r="G177" s="40"/>
      <c r="H177" s="40"/>
      <c r="I177" s="40"/>
      <c r="J177" s="40"/>
    </row>
    <row r="178" spans="1:10" ht="21.75" customHeight="1" x14ac:dyDescent="0.65">
      <c r="A178" s="22"/>
      <c r="C178" s="6"/>
      <c r="D178" s="40"/>
      <c r="E178" s="40"/>
      <c r="F178" s="40"/>
      <c r="G178" s="40"/>
      <c r="H178" s="40"/>
      <c r="I178" s="40"/>
      <c r="J178" s="40"/>
    </row>
    <row r="179" spans="1:10" ht="21.75" customHeight="1" x14ac:dyDescent="0.7">
      <c r="A179" s="14"/>
      <c r="C179" s="6"/>
      <c r="D179" s="29"/>
      <c r="E179" s="29"/>
      <c r="F179" s="29"/>
      <c r="G179" s="29"/>
      <c r="H179" s="29"/>
      <c r="I179" s="29"/>
      <c r="J179" s="29"/>
    </row>
    <row r="180" spans="1:10" ht="21.75" customHeight="1" x14ac:dyDescent="0.7">
      <c r="A180" s="14"/>
      <c r="C180" s="6"/>
      <c r="D180" s="29"/>
      <c r="E180" s="29"/>
      <c r="F180" s="29"/>
      <c r="G180" s="29"/>
      <c r="H180" s="29"/>
      <c r="I180" s="29"/>
      <c r="J180" s="29"/>
    </row>
    <row r="181" spans="1:10" ht="21.75" customHeight="1" x14ac:dyDescent="0.7">
      <c r="A181" s="104"/>
      <c r="C181" s="6"/>
      <c r="D181" s="40"/>
      <c r="E181" s="40"/>
      <c r="F181" s="40"/>
      <c r="G181" s="40"/>
      <c r="H181" s="40"/>
      <c r="I181" s="40"/>
      <c r="J181" s="40"/>
    </row>
    <row r="182" spans="1:10" ht="21.75" customHeight="1" x14ac:dyDescent="0.65">
      <c r="A182" s="23"/>
      <c r="C182" s="6"/>
      <c r="D182" s="40"/>
      <c r="E182" s="40"/>
      <c r="F182" s="40"/>
      <c r="G182" s="40"/>
      <c r="H182" s="40"/>
      <c r="I182" s="40"/>
      <c r="J182" s="40"/>
    </row>
    <row r="183" spans="1:10" ht="21.75" customHeight="1" x14ac:dyDescent="0.65">
      <c r="A183" s="23"/>
      <c r="C183" s="6"/>
      <c r="D183" s="40"/>
      <c r="E183" s="6"/>
      <c r="F183" s="100"/>
      <c r="G183" s="6"/>
      <c r="H183" s="40"/>
      <c r="I183" s="6"/>
      <c r="J183" s="100"/>
    </row>
    <row r="184" spans="1:10" ht="21.75" customHeight="1" x14ac:dyDescent="0.65">
      <c r="A184" s="22"/>
      <c r="C184" s="6"/>
      <c r="D184" s="41"/>
      <c r="E184" s="40"/>
      <c r="F184" s="40"/>
      <c r="G184" s="40"/>
      <c r="H184" s="50"/>
      <c r="I184" s="40"/>
      <c r="J184" s="50"/>
    </row>
    <row r="185" spans="1:10" ht="21.75" customHeight="1" x14ac:dyDescent="0.65">
      <c r="A185" s="22"/>
      <c r="C185" s="6"/>
      <c r="D185" s="6"/>
      <c r="E185" s="6"/>
      <c r="F185" s="6"/>
      <c r="G185" s="6"/>
      <c r="H185" s="6"/>
      <c r="I185" s="6"/>
      <c r="J185" s="6"/>
    </row>
    <row r="186" spans="1:10" ht="21.75" customHeight="1" x14ac:dyDescent="0.65">
      <c r="A186" s="105"/>
      <c r="C186" s="6"/>
      <c r="D186" s="71"/>
      <c r="E186" s="26"/>
      <c r="F186" s="26"/>
      <c r="G186" s="26"/>
      <c r="H186" s="50"/>
      <c r="I186" s="26"/>
      <c r="J186" s="50"/>
    </row>
    <row r="187" spans="1:10" ht="21.75" customHeight="1" x14ac:dyDescent="0.7">
      <c r="A187" s="14"/>
      <c r="C187" s="6"/>
      <c r="D187" s="28"/>
      <c r="E187" s="29"/>
      <c r="F187" s="28"/>
      <c r="G187" s="29"/>
      <c r="H187" s="28"/>
      <c r="I187" s="29"/>
      <c r="J187" s="28"/>
    </row>
    <row r="188" spans="1:10" ht="21.75" customHeight="1" x14ac:dyDescent="0.7">
      <c r="A188" s="14"/>
      <c r="C188" s="16"/>
      <c r="D188" s="28"/>
      <c r="E188" s="28"/>
      <c r="F188" s="28"/>
      <c r="G188" s="28"/>
      <c r="H188" s="28"/>
      <c r="I188" s="28"/>
      <c r="J188" s="28"/>
    </row>
    <row r="189" spans="1:10" ht="21.75" customHeight="1" x14ac:dyDescent="0.7">
      <c r="A189" s="18"/>
      <c r="B189" s="106"/>
      <c r="C189" s="16"/>
      <c r="D189" s="29"/>
      <c r="E189" s="29"/>
      <c r="F189" s="29"/>
      <c r="G189" s="29"/>
      <c r="H189" s="29"/>
      <c r="I189" s="29"/>
      <c r="J189" s="29"/>
    </row>
  </sheetData>
  <mergeCells count="44">
    <mergeCell ref="D6:F6"/>
    <mergeCell ref="H6:J6"/>
    <mergeCell ref="H33:J33"/>
    <mergeCell ref="D33:F33"/>
    <mergeCell ref="D168:F168"/>
    <mergeCell ref="H168:J168"/>
    <mergeCell ref="D133:F133"/>
    <mergeCell ref="D134:F134"/>
    <mergeCell ref="H134:J134"/>
    <mergeCell ref="D135:F135"/>
    <mergeCell ref="H135:J135"/>
    <mergeCell ref="D136:F136"/>
    <mergeCell ref="H136:J136"/>
    <mergeCell ref="D109:J109"/>
    <mergeCell ref="D104:F104"/>
    <mergeCell ref="D105:F105"/>
    <mergeCell ref="D170:J170"/>
    <mergeCell ref="D138:J138"/>
    <mergeCell ref="D165:F165"/>
    <mergeCell ref="D166:F166"/>
    <mergeCell ref="H166:J166"/>
    <mergeCell ref="D167:F167"/>
    <mergeCell ref="H167:J167"/>
    <mergeCell ref="D4:F4"/>
    <mergeCell ref="D31:F31"/>
    <mergeCell ref="D72:F72"/>
    <mergeCell ref="D77:J77"/>
    <mergeCell ref="D5:F5"/>
    <mergeCell ref="H5:J5"/>
    <mergeCell ref="D32:F32"/>
    <mergeCell ref="H32:J32"/>
    <mergeCell ref="D8:J8"/>
    <mergeCell ref="D35:J35"/>
    <mergeCell ref="D73:F73"/>
    <mergeCell ref="H73:J73"/>
    <mergeCell ref="D75:F75"/>
    <mergeCell ref="H74:J74"/>
    <mergeCell ref="H75:J75"/>
    <mergeCell ref="D74:F74"/>
    <mergeCell ref="H105:J105"/>
    <mergeCell ref="D106:F106"/>
    <mergeCell ref="H106:J106"/>
    <mergeCell ref="D107:F107"/>
    <mergeCell ref="H107:J107"/>
  </mergeCells>
  <phoneticPr fontId="5" type="noConversion"/>
  <pageMargins left="0.7" right="0.25" top="0.48" bottom="0.5" header="0.5" footer="0.5"/>
  <pageSetup paperSize="9" scale="78" firstPageNumber="7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5" manualBreakCount="5">
    <brk id="27" max="9" man="1"/>
    <brk id="68" max="9" man="1"/>
    <brk id="100" max="9" man="1"/>
    <brk id="129" max="9" man="1"/>
    <brk id="16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C679-6E68-404C-9857-240F2F88667A}">
  <dimension ref="A1:N63"/>
  <sheetViews>
    <sheetView view="pageBreakPreview" zoomScale="80" zoomScaleNormal="90" zoomScaleSheetLayoutView="80" workbookViewId="0">
      <selection activeCell="J68" sqref="J68"/>
    </sheetView>
  </sheetViews>
  <sheetFormatPr defaultRowHeight="22.5" customHeight="1" x14ac:dyDescent="0.65"/>
  <cols>
    <col min="1" max="1" width="64.296875" customWidth="1"/>
    <col min="2" max="2" width="9.3984375" customWidth="1"/>
    <col min="3" max="3" width="2.09765625" customWidth="1"/>
    <col min="4" max="4" width="13.09765625" customWidth="1"/>
    <col min="5" max="5" width="1.69921875" customWidth="1"/>
    <col min="6" max="6" width="13.09765625" customWidth="1"/>
    <col min="7" max="7" width="1.69921875" customWidth="1"/>
    <col min="8" max="8" width="13" customWidth="1"/>
    <col min="9" max="9" width="1.69921875" customWidth="1"/>
    <col min="10" max="10" width="13" customWidth="1"/>
    <col min="14" max="14" width="11" bestFit="1" customWidth="1"/>
  </cols>
  <sheetData>
    <row r="1" spans="1:10" ht="22.5" customHeight="1" x14ac:dyDescent="0.7">
      <c r="A1" s="15" t="s">
        <v>0</v>
      </c>
      <c r="B1" s="5"/>
      <c r="C1" s="85"/>
      <c r="D1" s="8"/>
      <c r="E1" s="8"/>
      <c r="F1" s="8"/>
      <c r="G1" s="8"/>
      <c r="H1" s="30"/>
      <c r="I1" s="8"/>
      <c r="J1" s="8"/>
    </row>
    <row r="2" spans="1:10" ht="22.5" customHeight="1" x14ac:dyDescent="0.7">
      <c r="A2" s="15" t="s">
        <v>53</v>
      </c>
      <c r="B2" s="5"/>
      <c r="C2" s="85"/>
      <c r="D2" s="8"/>
      <c r="E2" s="6"/>
      <c r="F2" s="8"/>
      <c r="G2" s="6"/>
      <c r="H2" s="8"/>
      <c r="I2" s="6"/>
      <c r="J2" s="8"/>
    </row>
    <row r="3" spans="1:10" ht="22.5" customHeight="1" x14ac:dyDescent="0.7">
      <c r="A3" s="15"/>
      <c r="B3" s="5"/>
      <c r="C3" s="85"/>
      <c r="D3" s="8"/>
      <c r="E3" s="6"/>
      <c r="F3" s="8"/>
      <c r="G3" s="6"/>
      <c r="H3" s="8"/>
      <c r="I3" s="6"/>
      <c r="J3" s="8"/>
    </row>
    <row r="4" spans="1:10" ht="22.5" customHeight="1" x14ac:dyDescent="0.7">
      <c r="A4" s="16"/>
      <c r="B4" s="16"/>
      <c r="C4" s="16"/>
      <c r="D4" s="183" t="s">
        <v>2</v>
      </c>
      <c r="E4" s="183"/>
      <c r="F4" s="183"/>
    </row>
    <row r="5" spans="1:10" ht="22.5" customHeight="1" x14ac:dyDescent="0.7">
      <c r="A5" s="22"/>
      <c r="B5" s="5"/>
      <c r="C5" s="24"/>
      <c r="D5" s="183" t="s">
        <v>3</v>
      </c>
      <c r="E5" s="183"/>
      <c r="F5" s="183"/>
      <c r="G5" s="3"/>
      <c r="H5" s="183" t="s">
        <v>4</v>
      </c>
      <c r="I5" s="183"/>
      <c r="J5" s="183"/>
    </row>
    <row r="6" spans="1:10" ht="22.5" customHeight="1" x14ac:dyDescent="0.7">
      <c r="A6" s="22"/>
      <c r="B6" s="5"/>
      <c r="C6" s="24"/>
      <c r="D6" s="184" t="s">
        <v>54</v>
      </c>
      <c r="E6" s="184"/>
      <c r="F6" s="184"/>
      <c r="G6" s="3"/>
      <c r="H6" s="184" t="s">
        <v>54</v>
      </c>
      <c r="I6" s="184"/>
      <c r="J6" s="184"/>
    </row>
    <row r="7" spans="1:10" ht="22.5" customHeight="1" x14ac:dyDescent="0.7">
      <c r="A7" s="22"/>
      <c r="B7" s="5"/>
      <c r="C7" s="24"/>
      <c r="D7" s="184" t="s">
        <v>55</v>
      </c>
      <c r="E7" s="184"/>
      <c r="F7" s="184"/>
      <c r="G7" s="3"/>
      <c r="H7" s="184" t="s">
        <v>55</v>
      </c>
      <c r="I7" s="184"/>
      <c r="J7" s="184"/>
    </row>
    <row r="8" spans="1:10" ht="22.5" customHeight="1" x14ac:dyDescent="0.65">
      <c r="A8" s="22"/>
      <c r="B8" s="5" t="s">
        <v>7</v>
      </c>
      <c r="C8" s="24"/>
      <c r="D8" s="24">
        <v>2568</v>
      </c>
      <c r="E8" s="24"/>
      <c r="F8" s="24">
        <v>2567</v>
      </c>
      <c r="G8" s="24"/>
      <c r="H8" s="24">
        <v>2568</v>
      </c>
      <c r="I8" s="24"/>
      <c r="J8" s="24">
        <v>2567</v>
      </c>
    </row>
    <row r="9" spans="1:10" ht="22.5" customHeight="1" x14ac:dyDescent="0.65">
      <c r="A9" s="22"/>
      <c r="B9" s="5"/>
      <c r="C9" s="24"/>
      <c r="D9" s="185" t="s">
        <v>8</v>
      </c>
      <c r="E9" s="185"/>
      <c r="F9" s="185"/>
      <c r="G9" s="185"/>
      <c r="H9" s="185"/>
      <c r="I9" s="185"/>
      <c r="J9" s="185"/>
    </row>
    <row r="10" spans="1:10" ht="22.5" customHeight="1" x14ac:dyDescent="0.65">
      <c r="A10" s="73" t="s">
        <v>56</v>
      </c>
      <c r="B10" s="76"/>
      <c r="C10" s="76"/>
      <c r="D10" s="76"/>
      <c r="E10" s="76"/>
      <c r="F10" s="76"/>
      <c r="G10" s="76"/>
      <c r="H10" s="76"/>
      <c r="I10" s="76"/>
      <c r="J10" s="76"/>
    </row>
    <row r="11" spans="1:10" ht="22.5" customHeight="1" x14ac:dyDescent="0.65">
      <c r="A11" s="74" t="s">
        <v>57</v>
      </c>
      <c r="B11" s="77" t="s">
        <v>163</v>
      </c>
      <c r="C11" s="76"/>
      <c r="D11" s="153">
        <f>H11</f>
        <v>10175960</v>
      </c>
      <c r="E11" s="161"/>
      <c r="F11" s="161">
        <v>9310999</v>
      </c>
      <c r="G11" s="161"/>
      <c r="H11" s="153">
        <v>10175960</v>
      </c>
      <c r="I11" s="161"/>
      <c r="J11" s="153">
        <v>9310999</v>
      </c>
    </row>
    <row r="12" spans="1:10" ht="22.5" customHeight="1" x14ac:dyDescent="0.65">
      <c r="A12" s="74" t="s">
        <v>58</v>
      </c>
      <c r="B12" s="77">
        <v>4</v>
      </c>
      <c r="C12" s="76"/>
      <c r="D12" s="153">
        <f t="shared" ref="D12:D16" si="0">H12</f>
        <v>2136</v>
      </c>
      <c r="E12" s="161"/>
      <c r="F12" s="161">
        <v>10464</v>
      </c>
      <c r="G12" s="161"/>
      <c r="H12" s="153">
        <v>2136</v>
      </c>
      <c r="I12" s="161"/>
      <c r="J12" s="153">
        <v>10464</v>
      </c>
    </row>
    <row r="13" spans="1:10" ht="22.5" customHeight="1" x14ac:dyDescent="0.65">
      <c r="A13" s="74" t="s">
        <v>59</v>
      </c>
      <c r="B13" s="76"/>
      <c r="C13" s="76"/>
      <c r="D13" s="153">
        <f t="shared" si="0"/>
        <v>417058</v>
      </c>
      <c r="E13" s="161"/>
      <c r="F13" s="161">
        <v>69421</v>
      </c>
      <c r="G13" s="161"/>
      <c r="H13" s="153">
        <v>417058</v>
      </c>
      <c r="I13" s="161"/>
      <c r="J13" s="153">
        <v>69421</v>
      </c>
    </row>
    <row r="14" spans="1:10" ht="22.5" customHeight="1" x14ac:dyDescent="0.65">
      <c r="A14" s="74" t="s">
        <v>60</v>
      </c>
      <c r="B14" s="77" t="s">
        <v>164</v>
      </c>
      <c r="C14" s="76"/>
      <c r="D14" s="153">
        <v>25623</v>
      </c>
      <c r="E14" s="161"/>
      <c r="F14" s="161">
        <v>24835</v>
      </c>
      <c r="G14" s="161"/>
      <c r="H14" s="107">
        <v>156629</v>
      </c>
      <c r="I14" s="161"/>
      <c r="J14" s="153">
        <v>155840</v>
      </c>
    </row>
    <row r="15" spans="1:10" ht="22.5" customHeight="1" x14ac:dyDescent="0.65">
      <c r="A15" s="74" t="s">
        <v>61</v>
      </c>
      <c r="B15" s="77"/>
      <c r="C15" s="76"/>
      <c r="D15" s="153">
        <f t="shared" si="0"/>
        <v>6408</v>
      </c>
      <c r="E15" s="161"/>
      <c r="F15" s="136">
        <v>184900</v>
      </c>
      <c r="G15" s="161"/>
      <c r="H15" s="107">
        <v>6408</v>
      </c>
      <c r="I15" s="161"/>
      <c r="J15" s="136">
        <v>184900</v>
      </c>
    </row>
    <row r="16" spans="1:10" ht="22.5" customHeight="1" x14ac:dyDescent="0.65">
      <c r="A16" s="74" t="s">
        <v>62</v>
      </c>
      <c r="B16" s="77">
        <v>4</v>
      </c>
      <c r="C16" s="76"/>
      <c r="D16" s="153">
        <f t="shared" si="0"/>
        <v>18383</v>
      </c>
      <c r="E16" s="161"/>
      <c r="F16" s="161">
        <v>28169</v>
      </c>
      <c r="G16" s="161"/>
      <c r="H16" s="153">
        <v>18383</v>
      </c>
      <c r="I16" s="161"/>
      <c r="J16" s="153">
        <v>28169</v>
      </c>
    </row>
    <row r="17" spans="1:14" ht="22.5" customHeight="1" x14ac:dyDescent="0.65">
      <c r="A17" s="75" t="s">
        <v>63</v>
      </c>
      <c r="B17" s="77"/>
      <c r="C17" s="76"/>
      <c r="D17" s="145">
        <f>SUM(D11:D16)</f>
        <v>10645568</v>
      </c>
      <c r="E17" s="114"/>
      <c r="F17" s="113">
        <f>SUM(F11:F16)</f>
        <v>9628788</v>
      </c>
      <c r="G17" s="114"/>
      <c r="H17" s="145">
        <f>SUM(H11:H16)</f>
        <v>10776574</v>
      </c>
      <c r="I17" s="114"/>
      <c r="J17" s="113">
        <f>SUM(J11:J16)</f>
        <v>9759793</v>
      </c>
    </row>
    <row r="18" spans="1:14" ht="22.5" customHeight="1" x14ac:dyDescent="0.65">
      <c r="A18" s="75"/>
      <c r="B18" s="77"/>
      <c r="C18" s="76"/>
      <c r="D18" s="161"/>
      <c r="E18" s="161"/>
      <c r="F18" s="161"/>
      <c r="G18" s="161"/>
      <c r="H18" s="161"/>
      <c r="I18" s="161"/>
      <c r="J18" s="161"/>
    </row>
    <row r="19" spans="1:14" ht="22.5" customHeight="1" x14ac:dyDescent="0.65">
      <c r="A19" s="73" t="s">
        <v>64</v>
      </c>
      <c r="B19" s="77"/>
      <c r="C19" s="76"/>
      <c r="D19" s="161"/>
      <c r="E19" s="161"/>
      <c r="F19" s="161"/>
      <c r="G19" s="161"/>
      <c r="H19" s="161"/>
      <c r="I19" s="161"/>
      <c r="J19" s="161"/>
    </row>
    <row r="20" spans="1:14" ht="22.5" customHeight="1" x14ac:dyDescent="0.65">
      <c r="A20" s="74" t="s">
        <v>65</v>
      </c>
      <c r="B20" s="77" t="s">
        <v>165</v>
      </c>
      <c r="C20" s="76"/>
      <c r="D20" s="107">
        <f>H20</f>
        <v>9622761</v>
      </c>
      <c r="E20" s="161"/>
      <c r="F20" s="161">
        <v>9215260</v>
      </c>
      <c r="G20" s="161"/>
      <c r="H20" s="153">
        <v>9622761</v>
      </c>
      <c r="I20" s="161"/>
      <c r="J20" s="153">
        <v>9215260</v>
      </c>
    </row>
    <row r="21" spans="1:14" ht="22.5" customHeight="1" x14ac:dyDescent="0.65">
      <c r="A21" s="74" t="s">
        <v>66</v>
      </c>
      <c r="B21" s="77" t="s">
        <v>166</v>
      </c>
      <c r="C21" s="76"/>
      <c r="D21" s="107">
        <f>H21</f>
        <v>752753</v>
      </c>
      <c r="E21" s="161"/>
      <c r="F21" s="161">
        <v>478158</v>
      </c>
      <c r="G21" s="161"/>
      <c r="H21" s="153">
        <v>752753</v>
      </c>
      <c r="I21" s="161"/>
      <c r="J21" s="153">
        <v>478158</v>
      </c>
    </row>
    <row r="22" spans="1:14" ht="22.5" customHeight="1" x14ac:dyDescent="0.65">
      <c r="A22" s="74" t="s">
        <v>67</v>
      </c>
      <c r="B22" s="77" t="s">
        <v>167</v>
      </c>
      <c r="C22" s="76"/>
      <c r="D22" s="107">
        <f>H22</f>
        <v>183845</v>
      </c>
      <c r="E22" s="161"/>
      <c r="F22" s="161">
        <v>198459</v>
      </c>
      <c r="G22" s="161"/>
      <c r="H22" s="153">
        <v>183845</v>
      </c>
      <c r="I22" s="161"/>
      <c r="J22" s="153">
        <v>198459</v>
      </c>
    </row>
    <row r="23" spans="1:14" ht="22.5" customHeight="1" x14ac:dyDescent="0.65">
      <c r="A23" s="74" t="s">
        <v>68</v>
      </c>
      <c r="B23" s="77">
        <v>10</v>
      </c>
      <c r="C23" s="76"/>
      <c r="D23" s="107">
        <f>H23</f>
        <v>0</v>
      </c>
      <c r="E23" s="107"/>
      <c r="F23" s="107">
        <v>0</v>
      </c>
      <c r="G23" s="107"/>
      <c r="H23" s="107">
        <v>0</v>
      </c>
      <c r="I23" s="107"/>
      <c r="J23" s="107">
        <v>1684474</v>
      </c>
    </row>
    <row r="24" spans="1:14" ht="22.5" customHeight="1" x14ac:dyDescent="0.65">
      <c r="A24" s="174" t="s">
        <v>178</v>
      </c>
      <c r="B24" s="77">
        <v>10</v>
      </c>
      <c r="C24" s="173"/>
      <c r="D24" s="107">
        <f>H24</f>
        <v>67939</v>
      </c>
      <c r="E24" s="107"/>
      <c r="F24" s="107">
        <v>3303018</v>
      </c>
      <c r="G24" s="107"/>
      <c r="H24" s="107">
        <v>67939</v>
      </c>
      <c r="I24" s="107"/>
      <c r="J24" s="107">
        <v>3303018</v>
      </c>
    </row>
    <row r="25" spans="1:14" ht="22.5" customHeight="1" x14ac:dyDescent="0.65">
      <c r="A25" s="75" t="s">
        <v>70</v>
      </c>
      <c r="B25" s="77"/>
      <c r="C25" s="76"/>
      <c r="D25" s="141">
        <f>SUM(D20:D24)</f>
        <v>10627298</v>
      </c>
      <c r="E25" s="114"/>
      <c r="F25" s="113">
        <f>SUM(F20:F24)</f>
        <v>13194895</v>
      </c>
      <c r="G25" s="114"/>
      <c r="H25" s="145">
        <f>SUM(H20:H24)</f>
        <v>10627298</v>
      </c>
      <c r="I25" s="114"/>
      <c r="J25" s="113">
        <f>SUM(J20:J24)</f>
        <v>14879369</v>
      </c>
    </row>
    <row r="26" spans="1:14" ht="22.5" customHeight="1" x14ac:dyDescent="0.65">
      <c r="A26" s="75"/>
      <c r="B26" s="77"/>
      <c r="C26" s="76"/>
      <c r="D26" s="161"/>
      <c r="E26" s="161"/>
      <c r="F26" s="161"/>
      <c r="G26" s="161"/>
      <c r="H26" s="161"/>
      <c r="I26" s="161"/>
      <c r="J26" s="161"/>
    </row>
    <row r="27" spans="1:14" ht="22.5" customHeight="1" x14ac:dyDescent="0.65">
      <c r="A27" s="75" t="s">
        <v>168</v>
      </c>
      <c r="B27" s="77"/>
      <c r="C27" s="76"/>
      <c r="D27" s="148">
        <f>D17-D25</f>
        <v>18270</v>
      </c>
      <c r="E27" s="114"/>
      <c r="F27" s="114">
        <f>F17-F25</f>
        <v>-3566107</v>
      </c>
      <c r="G27" s="114"/>
      <c r="H27" s="171">
        <f>H17-H25</f>
        <v>149276</v>
      </c>
      <c r="I27" s="114"/>
      <c r="J27" s="114">
        <f>SUM(J17-J25)</f>
        <v>-5119576</v>
      </c>
    </row>
    <row r="28" spans="1:14" ht="22.5" customHeight="1" x14ac:dyDescent="0.65">
      <c r="A28" s="74" t="s">
        <v>71</v>
      </c>
      <c r="B28" s="77"/>
      <c r="C28" s="76"/>
      <c r="D28" s="136">
        <f>H28</f>
        <v>-25538</v>
      </c>
      <c r="E28" s="161"/>
      <c r="F28" s="107">
        <v>-1493</v>
      </c>
      <c r="G28" s="161"/>
      <c r="H28" s="107">
        <v>-25538</v>
      </c>
      <c r="I28" s="161"/>
      <c r="J28" s="107">
        <v>-1493</v>
      </c>
    </row>
    <row r="29" spans="1:14" ht="22.5" customHeight="1" x14ac:dyDescent="0.65">
      <c r="A29" s="74" t="s">
        <v>72</v>
      </c>
      <c r="B29" s="77">
        <v>10</v>
      </c>
      <c r="C29" s="76"/>
      <c r="D29" s="165">
        <v>53606</v>
      </c>
      <c r="E29" s="161"/>
      <c r="F29" s="164">
        <v>1701646</v>
      </c>
      <c r="G29" s="161"/>
      <c r="H29" s="166">
        <v>0</v>
      </c>
      <c r="I29" s="161"/>
      <c r="J29" s="166">
        <v>0</v>
      </c>
    </row>
    <row r="30" spans="1:14" ht="22.5" customHeight="1" x14ac:dyDescent="0.65">
      <c r="A30" s="75" t="s">
        <v>73</v>
      </c>
      <c r="B30" s="77"/>
      <c r="C30" s="76"/>
      <c r="D30" s="148">
        <f>SUM(D27:D29)</f>
        <v>46338</v>
      </c>
      <c r="E30" s="114"/>
      <c r="F30" s="114">
        <f>SUM(F27:F29)</f>
        <v>-1865954</v>
      </c>
      <c r="G30" s="114"/>
      <c r="H30" s="148">
        <f>SUM(H27:H29)</f>
        <v>123738</v>
      </c>
      <c r="I30" s="114"/>
      <c r="J30" s="114">
        <f>SUM(J27:J29)</f>
        <v>-5121069</v>
      </c>
    </row>
    <row r="31" spans="1:14" ht="22.5" customHeight="1" x14ac:dyDescent="0.65">
      <c r="A31" s="74" t="s">
        <v>74</v>
      </c>
      <c r="B31" s="77">
        <v>19</v>
      </c>
      <c r="C31" s="76"/>
      <c r="D31" s="109">
        <v>42436</v>
      </c>
      <c r="E31" s="161"/>
      <c r="F31" s="109">
        <v>14437</v>
      </c>
      <c r="G31" s="136"/>
      <c r="H31" s="136">
        <v>42436</v>
      </c>
      <c r="I31" s="161"/>
      <c r="J31" s="136">
        <v>14437</v>
      </c>
      <c r="N31" s="32"/>
    </row>
    <row r="32" spans="1:14" ht="22.5" customHeight="1" thickBot="1" x14ac:dyDescent="0.7">
      <c r="A32" s="75" t="s">
        <v>75</v>
      </c>
      <c r="B32" s="77"/>
      <c r="C32" s="76"/>
      <c r="D32" s="149">
        <f>SUM(D30:D31)</f>
        <v>88774</v>
      </c>
      <c r="E32" s="114"/>
      <c r="F32" s="115">
        <f>SUM(F30:F31)</f>
        <v>-1851517</v>
      </c>
      <c r="G32" s="114"/>
      <c r="H32" s="149">
        <f>SUM(H30:H31)</f>
        <v>166174</v>
      </c>
      <c r="I32" s="114"/>
      <c r="J32" s="115">
        <f>SUM(J30:J31)</f>
        <v>-5106632</v>
      </c>
    </row>
    <row r="33" spans="1:10" ht="22.5" customHeight="1" thickTop="1" x14ac:dyDescent="0.65">
      <c r="A33" s="74"/>
      <c r="B33" s="76"/>
      <c r="C33" s="76"/>
      <c r="D33" s="163"/>
      <c r="E33" s="167"/>
      <c r="F33" s="163"/>
      <c r="G33" s="167"/>
      <c r="H33" s="163"/>
      <c r="I33" s="167"/>
      <c r="J33" s="163"/>
    </row>
    <row r="34" spans="1:10" ht="22.5" customHeight="1" x14ac:dyDescent="0.65">
      <c r="A34" s="75" t="s">
        <v>76</v>
      </c>
      <c r="B34" s="77"/>
      <c r="C34" s="76"/>
      <c r="D34" s="160"/>
      <c r="E34" s="160"/>
      <c r="F34" s="160"/>
      <c r="G34" s="160"/>
      <c r="H34" s="160"/>
      <c r="I34" s="160"/>
      <c r="J34" s="160"/>
    </row>
    <row r="35" spans="1:10" ht="22.5" customHeight="1" thickBot="1" x14ac:dyDescent="0.7">
      <c r="A35" s="74" t="s">
        <v>77</v>
      </c>
      <c r="B35" s="77">
        <v>21</v>
      </c>
      <c r="C35" s="76"/>
      <c r="D35" s="168">
        <f>SUM(D32/201600)</f>
        <v>0.44034722222222222</v>
      </c>
      <c r="E35" s="160"/>
      <c r="F35" s="168">
        <f>SUM(F32/201600)</f>
        <v>-9.1841121031746038</v>
      </c>
      <c r="G35" s="160"/>
      <c r="H35" s="168">
        <f>SUM(H32/201600)</f>
        <v>0.82427579365079362</v>
      </c>
      <c r="I35" s="160"/>
      <c r="J35" s="168">
        <f>SUM(J32/201600)</f>
        <v>-25.330515873015873</v>
      </c>
    </row>
    <row r="36" spans="1:10" ht="22.5" customHeight="1" thickTop="1" x14ac:dyDescent="0.65">
      <c r="A36" s="68"/>
      <c r="B36" s="69"/>
      <c r="C36" s="67"/>
      <c r="D36" s="170"/>
      <c r="E36" s="160"/>
      <c r="F36" s="170"/>
      <c r="G36" s="160"/>
      <c r="H36" s="170"/>
      <c r="I36" s="160"/>
      <c r="J36" s="170"/>
    </row>
    <row r="37" spans="1:10" ht="22.5" customHeight="1" x14ac:dyDescent="0.7">
      <c r="A37" s="15" t="s">
        <v>0</v>
      </c>
      <c r="B37" s="5"/>
      <c r="C37" s="85"/>
      <c r="D37" s="8"/>
      <c r="E37" s="8"/>
      <c r="F37" s="8"/>
      <c r="G37" s="8"/>
      <c r="H37" s="30"/>
      <c r="I37" s="8"/>
      <c r="J37" s="8"/>
    </row>
    <row r="38" spans="1:10" ht="22.5" customHeight="1" x14ac:dyDescent="0.7">
      <c r="A38" s="15" t="s">
        <v>78</v>
      </c>
      <c r="B38" s="5"/>
      <c r="C38" s="85"/>
      <c r="D38" s="8"/>
      <c r="E38" s="6"/>
      <c r="F38" s="8"/>
      <c r="G38" s="6"/>
      <c r="H38" s="8"/>
      <c r="I38" s="6"/>
      <c r="J38" s="8"/>
    </row>
    <row r="39" spans="1:10" ht="22.5" customHeight="1" x14ac:dyDescent="0.7">
      <c r="A39" s="15"/>
      <c r="B39" s="5"/>
      <c r="C39" s="85"/>
      <c r="D39" s="8"/>
      <c r="E39" s="6"/>
      <c r="F39" s="8"/>
      <c r="G39" s="6"/>
      <c r="H39" s="8"/>
      <c r="I39" s="6"/>
      <c r="J39" s="8"/>
    </row>
    <row r="40" spans="1:10" ht="22.5" customHeight="1" x14ac:dyDescent="0.7">
      <c r="A40" s="16"/>
      <c r="B40" s="16"/>
      <c r="C40" s="16"/>
      <c r="D40" s="183" t="s">
        <v>2</v>
      </c>
      <c r="E40" s="183"/>
      <c r="F40" s="183"/>
    </row>
    <row r="41" spans="1:10" ht="22.5" customHeight="1" x14ac:dyDescent="0.7">
      <c r="A41" s="22"/>
      <c r="B41" s="5"/>
      <c r="C41" s="24"/>
      <c r="D41" s="183" t="s">
        <v>3</v>
      </c>
      <c r="E41" s="183"/>
      <c r="F41" s="183"/>
      <c r="G41" s="3"/>
      <c r="H41" s="183" t="s">
        <v>4</v>
      </c>
      <c r="I41" s="183"/>
      <c r="J41" s="183"/>
    </row>
    <row r="42" spans="1:10" ht="22.5" customHeight="1" x14ac:dyDescent="0.7">
      <c r="A42" s="22"/>
      <c r="B42" s="5"/>
      <c r="C42" s="24"/>
      <c r="D42" s="184" t="s">
        <v>54</v>
      </c>
      <c r="E42" s="184"/>
      <c r="F42" s="184"/>
      <c r="G42" s="3"/>
      <c r="H42" s="184" t="s">
        <v>54</v>
      </c>
      <c r="I42" s="184"/>
      <c r="J42" s="184"/>
    </row>
    <row r="43" spans="1:10" ht="22.5" customHeight="1" x14ac:dyDescent="0.7">
      <c r="A43" s="22"/>
      <c r="B43" s="5"/>
      <c r="C43" s="24"/>
      <c r="D43" s="184" t="s">
        <v>55</v>
      </c>
      <c r="E43" s="184"/>
      <c r="F43" s="184"/>
      <c r="G43" s="3"/>
      <c r="H43" s="184" t="s">
        <v>55</v>
      </c>
      <c r="I43" s="184"/>
      <c r="J43" s="184"/>
    </row>
    <row r="44" spans="1:10" ht="22.5" customHeight="1" x14ac:dyDescent="0.65">
      <c r="A44" s="22"/>
      <c r="B44" s="5" t="s">
        <v>7</v>
      </c>
      <c r="C44" s="24"/>
      <c r="D44" s="24">
        <v>2568</v>
      </c>
      <c r="E44" s="24"/>
      <c r="F44" s="24">
        <v>2567</v>
      </c>
      <c r="G44" s="24"/>
      <c r="H44" s="24">
        <v>2568</v>
      </c>
      <c r="I44" s="24"/>
      <c r="J44" s="24">
        <v>2567</v>
      </c>
    </row>
    <row r="45" spans="1:10" ht="22.5" customHeight="1" x14ac:dyDescent="0.65">
      <c r="A45" s="22"/>
      <c r="B45" s="5"/>
      <c r="C45" s="24"/>
      <c r="D45" s="185" t="s">
        <v>8</v>
      </c>
      <c r="E45" s="185"/>
      <c r="F45" s="185"/>
      <c r="G45" s="185"/>
      <c r="H45" s="185"/>
      <c r="I45" s="185"/>
      <c r="J45" s="185"/>
    </row>
    <row r="46" spans="1:10" ht="22.5" customHeight="1" x14ac:dyDescent="0.65">
      <c r="A46" s="73" t="s">
        <v>75</v>
      </c>
      <c r="B46" s="76"/>
      <c r="C46" s="76"/>
      <c r="D46" s="148">
        <f>D32</f>
        <v>88774</v>
      </c>
      <c r="E46" s="160"/>
      <c r="F46" s="114">
        <f>F32</f>
        <v>-1851517</v>
      </c>
      <c r="G46" s="160"/>
      <c r="H46" s="148">
        <f>H32</f>
        <v>166174</v>
      </c>
      <c r="I46" s="160"/>
      <c r="J46" s="114">
        <f>J32</f>
        <v>-5106632</v>
      </c>
    </row>
    <row r="47" spans="1:10" ht="22.5" customHeight="1" x14ac:dyDescent="0.65">
      <c r="A47" s="75"/>
      <c r="B47" s="77"/>
      <c r="C47" s="76"/>
      <c r="D47" s="161"/>
      <c r="E47" s="161"/>
      <c r="F47" s="161"/>
      <c r="G47" s="161"/>
      <c r="H47" s="161"/>
      <c r="I47" s="161"/>
      <c r="J47" s="161"/>
    </row>
    <row r="48" spans="1:10" ht="22.5" customHeight="1" x14ac:dyDescent="0.65">
      <c r="A48" s="75" t="s">
        <v>79</v>
      </c>
      <c r="B48" s="77"/>
      <c r="C48" s="76"/>
      <c r="D48" s="161"/>
      <c r="E48" s="161"/>
      <c r="F48" s="161"/>
      <c r="G48" s="161"/>
      <c r="H48" s="161"/>
      <c r="I48" s="161"/>
      <c r="J48" s="161"/>
    </row>
    <row r="49" spans="1:11" ht="22.5" customHeight="1" x14ac:dyDescent="0.65">
      <c r="A49" s="78" t="s">
        <v>80</v>
      </c>
      <c r="B49" s="77"/>
      <c r="C49" s="76"/>
      <c r="D49" s="161"/>
      <c r="E49" s="161"/>
      <c r="F49" s="161"/>
      <c r="G49" s="161"/>
      <c r="H49" s="161"/>
      <c r="I49" s="161"/>
      <c r="J49" s="161"/>
    </row>
    <row r="50" spans="1:11" ht="22.5" customHeight="1" x14ac:dyDescent="0.65">
      <c r="A50" s="74" t="s">
        <v>81</v>
      </c>
      <c r="B50" s="77">
        <v>10</v>
      </c>
      <c r="C50" s="76"/>
      <c r="D50" s="161">
        <v>-680902</v>
      </c>
      <c r="E50" s="161"/>
      <c r="F50" s="161">
        <v>430018</v>
      </c>
      <c r="G50" s="161"/>
      <c r="H50" s="136">
        <v>0</v>
      </c>
      <c r="I50" s="161"/>
      <c r="J50" s="136">
        <v>0</v>
      </c>
    </row>
    <row r="51" spans="1:11" ht="22.5" customHeight="1" x14ac:dyDescent="0.65">
      <c r="A51" s="80" t="s">
        <v>82</v>
      </c>
      <c r="B51" s="77"/>
      <c r="C51" s="76"/>
      <c r="D51" s="145">
        <f>SUM(D50:D50)</f>
        <v>-680902</v>
      </c>
      <c r="E51" s="114"/>
      <c r="F51" s="113">
        <f>SUM(F50:F50)</f>
        <v>430018</v>
      </c>
      <c r="G51" s="114"/>
      <c r="H51" s="162">
        <f>SUM(H50:H50)</f>
        <v>0</v>
      </c>
      <c r="I51" s="114"/>
      <c r="J51" s="162">
        <f>SUM(J50:J50)</f>
        <v>0</v>
      </c>
    </row>
    <row r="52" spans="1:11" ht="22.5" customHeight="1" x14ac:dyDescent="0.65">
      <c r="A52" s="74"/>
      <c r="B52" s="77"/>
      <c r="C52" s="76"/>
      <c r="D52" s="161"/>
      <c r="E52" s="161"/>
      <c r="F52" s="161"/>
      <c r="G52" s="161"/>
      <c r="H52" s="161"/>
      <c r="I52" s="161"/>
      <c r="J52" s="161"/>
    </row>
    <row r="53" spans="1:11" ht="22.5" customHeight="1" x14ac:dyDescent="0.65">
      <c r="A53" s="78" t="s">
        <v>83</v>
      </c>
      <c r="B53" s="77"/>
      <c r="C53" s="76"/>
      <c r="D53" s="161"/>
      <c r="E53" s="161"/>
      <c r="F53" s="161"/>
      <c r="G53" s="161"/>
      <c r="H53" s="161"/>
      <c r="I53" s="161"/>
      <c r="J53" s="161"/>
    </row>
    <row r="54" spans="1:11" ht="22.5" customHeight="1" x14ac:dyDescent="0.65">
      <c r="A54" s="23" t="s">
        <v>179</v>
      </c>
      <c r="B54" s="77"/>
      <c r="C54" s="76"/>
      <c r="D54" s="161"/>
      <c r="E54" s="161"/>
      <c r="F54" s="161"/>
      <c r="G54" s="161"/>
      <c r="H54" s="161"/>
      <c r="I54" s="161"/>
      <c r="J54" s="161"/>
    </row>
    <row r="55" spans="1:11" ht="22.5" customHeight="1" x14ac:dyDescent="0.65">
      <c r="A55" s="23" t="s">
        <v>84</v>
      </c>
      <c r="B55" s="77">
        <v>9</v>
      </c>
      <c r="C55" s="76"/>
      <c r="D55" s="109">
        <f>H55</f>
        <v>195730</v>
      </c>
      <c r="E55" s="161"/>
      <c r="F55" s="161">
        <v>1774432</v>
      </c>
      <c r="G55" s="161"/>
      <c r="H55" s="107">
        <v>195730</v>
      </c>
      <c r="I55" s="161"/>
      <c r="J55" s="107">
        <v>1774432</v>
      </c>
    </row>
    <row r="56" spans="1:11" ht="22.5" customHeight="1" x14ac:dyDescent="0.65">
      <c r="A56" s="74" t="s">
        <v>180</v>
      </c>
      <c r="B56" s="79">
        <v>14</v>
      </c>
      <c r="C56" s="81"/>
      <c r="D56" s="109">
        <f>H56</f>
        <v>-10006</v>
      </c>
      <c r="E56" s="161"/>
      <c r="F56" s="107">
        <v>2097</v>
      </c>
      <c r="G56" s="161"/>
      <c r="H56" s="136">
        <v>-10006</v>
      </c>
      <c r="I56" s="161"/>
      <c r="J56" s="136">
        <v>2097</v>
      </c>
      <c r="K56" s="72"/>
    </row>
    <row r="57" spans="1:11" ht="22.5" customHeight="1" x14ac:dyDescent="0.65">
      <c r="A57" s="74" t="s">
        <v>193</v>
      </c>
      <c r="B57" s="79">
        <v>10</v>
      </c>
      <c r="C57" s="81"/>
      <c r="D57" s="136">
        <v>-1654837</v>
      </c>
      <c r="E57" s="161"/>
      <c r="F57" s="107">
        <v>498744</v>
      </c>
      <c r="G57" s="161"/>
      <c r="H57" s="136">
        <v>0</v>
      </c>
      <c r="I57" s="161"/>
      <c r="J57" s="136">
        <v>0</v>
      </c>
      <c r="K57" s="72"/>
    </row>
    <row r="58" spans="1:11" ht="22.5" customHeight="1" x14ac:dyDescent="0.65">
      <c r="A58" s="74" t="s">
        <v>85</v>
      </c>
      <c r="B58" s="79"/>
      <c r="C58" s="81"/>
      <c r="D58" s="163"/>
      <c r="E58" s="161"/>
      <c r="F58" s="163"/>
      <c r="G58" s="161"/>
      <c r="H58" s="110"/>
      <c r="I58" s="161"/>
      <c r="J58" s="110"/>
    </row>
    <row r="59" spans="1:11" ht="22.5" customHeight="1" x14ac:dyDescent="0.65">
      <c r="A59" s="74" t="s">
        <v>86</v>
      </c>
      <c r="B59" s="79">
        <v>19</v>
      </c>
      <c r="C59" s="76"/>
      <c r="D59" s="169">
        <f>H59</f>
        <v>-37145</v>
      </c>
      <c r="E59" s="161"/>
      <c r="F59" s="164">
        <v>-355306</v>
      </c>
      <c r="G59" s="161"/>
      <c r="H59" s="165">
        <v>-37145</v>
      </c>
      <c r="I59" s="161"/>
      <c r="J59" s="165">
        <v>-355306</v>
      </c>
    </row>
    <row r="60" spans="1:11" ht="22.5" customHeight="1" x14ac:dyDescent="0.65">
      <c r="A60" s="80" t="s">
        <v>87</v>
      </c>
      <c r="B60" s="77"/>
      <c r="C60" s="76"/>
      <c r="D60" s="146">
        <f>SUM(D55:D59)</f>
        <v>-1506258</v>
      </c>
      <c r="E60" s="114"/>
      <c r="F60" s="116">
        <f>SUM(F55:F59)</f>
        <v>1919967</v>
      </c>
      <c r="G60" s="114"/>
      <c r="H60" s="146">
        <f>SUM(H55:H59)</f>
        <v>148579</v>
      </c>
      <c r="I60" s="114"/>
      <c r="J60" s="118">
        <f>SUM(J55:J59)</f>
        <v>1421223</v>
      </c>
    </row>
    <row r="61" spans="1:11" ht="22.5" customHeight="1" x14ac:dyDescent="0.65">
      <c r="A61" s="75" t="s">
        <v>192</v>
      </c>
      <c r="B61" s="77"/>
      <c r="C61" s="76"/>
      <c r="D61" s="145">
        <f>SUM(D51,D60)</f>
        <v>-2187160</v>
      </c>
      <c r="E61" s="114"/>
      <c r="F61" s="113">
        <f>SUM(F51,F60)</f>
        <v>2349985</v>
      </c>
      <c r="G61" s="114"/>
      <c r="H61" s="145">
        <f>SUM(H51,H60)</f>
        <v>148579</v>
      </c>
      <c r="I61" s="114"/>
      <c r="J61" s="113">
        <f>SUM(J51,J60)</f>
        <v>1421223</v>
      </c>
    </row>
    <row r="62" spans="1:11" ht="22.5" customHeight="1" thickBot="1" x14ac:dyDescent="0.7">
      <c r="A62" s="75" t="s">
        <v>88</v>
      </c>
      <c r="B62" s="77"/>
      <c r="C62" s="76"/>
      <c r="D62" s="147">
        <f>D46+D61</f>
        <v>-2098386</v>
      </c>
      <c r="E62" s="114"/>
      <c r="F62" s="117">
        <f>F46+F61</f>
        <v>498468</v>
      </c>
      <c r="G62" s="114"/>
      <c r="H62" s="147">
        <f>H46+H61</f>
        <v>314753</v>
      </c>
      <c r="I62" s="114"/>
      <c r="J62" s="117">
        <f>J46+J61</f>
        <v>-3685409</v>
      </c>
    </row>
    <row r="63" spans="1:11" ht="22.5" customHeight="1" thickTop="1" x14ac:dyDescent="0.65">
      <c r="A63" s="68"/>
      <c r="B63" s="67"/>
      <c r="C63" s="67"/>
      <c r="D63" s="170"/>
      <c r="E63" s="160"/>
      <c r="F63" s="170"/>
      <c r="G63" s="160"/>
      <c r="H63" s="170"/>
      <c r="I63" s="160"/>
      <c r="J63" s="170"/>
    </row>
  </sheetData>
  <mergeCells count="16">
    <mergeCell ref="D4:F4"/>
    <mergeCell ref="D5:F5"/>
    <mergeCell ref="H5:J5"/>
    <mergeCell ref="D6:F6"/>
    <mergeCell ref="H6:J6"/>
    <mergeCell ref="D42:F42"/>
    <mergeCell ref="H42:J42"/>
    <mergeCell ref="D43:F43"/>
    <mergeCell ref="H43:J43"/>
    <mergeCell ref="D45:J45"/>
    <mergeCell ref="D9:J9"/>
    <mergeCell ref="D40:F40"/>
    <mergeCell ref="D41:F41"/>
    <mergeCell ref="H41:J41"/>
    <mergeCell ref="D7:F7"/>
    <mergeCell ref="H7:J7"/>
  </mergeCells>
  <pageMargins left="0.8" right="0.5" top="0.48" bottom="0.5" header="0.5" footer="0.5"/>
  <pageSetup paperSize="9" scale="76" firstPageNumber="9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3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Y48"/>
  <sheetViews>
    <sheetView view="pageBreakPreview" topLeftCell="A22" zoomScale="70" zoomScaleNormal="70" zoomScaleSheetLayoutView="70" workbookViewId="0">
      <selection activeCell="T41" sqref="T41"/>
    </sheetView>
  </sheetViews>
  <sheetFormatPr defaultColWidth="9.09765625" defaultRowHeight="22.5" customHeight="1" x14ac:dyDescent="0.65"/>
  <cols>
    <col min="1" max="1" width="56.69921875" style="6" customWidth="1"/>
    <col min="2" max="2" width="10" style="6" customWidth="1"/>
    <col min="3" max="3" width="3.3984375" style="6" customWidth="1"/>
    <col min="4" max="4" width="15.69921875" style="6" customWidth="1"/>
    <col min="5" max="5" width="1.3984375" style="6" customWidth="1"/>
    <col min="6" max="6" width="15.69921875" style="6" customWidth="1"/>
    <col min="7" max="7" width="1.3984375" style="6" customWidth="1"/>
    <col min="8" max="8" width="15.69921875" style="6" customWidth="1"/>
    <col min="9" max="9" width="1.09765625" style="6" customWidth="1"/>
    <col min="10" max="10" width="15.09765625" style="6" customWidth="1"/>
    <col min="11" max="11" width="1.09765625" style="6" customWidth="1"/>
    <col min="12" max="12" width="25.3984375" style="6" customWidth="1"/>
    <col min="13" max="13" width="1.09765625" style="6" customWidth="1"/>
    <col min="14" max="14" width="16.69921875" style="6" customWidth="1"/>
    <col min="15" max="15" width="1.09765625" style="6" customWidth="1"/>
    <col min="16" max="16" width="19.59765625" style="6" customWidth="1"/>
    <col min="17" max="17" width="1.09765625" style="6" customWidth="1"/>
    <col min="18" max="18" width="17.3984375" style="6" customWidth="1"/>
    <col min="19" max="19" width="1.09765625" style="6" customWidth="1"/>
    <col min="20" max="20" width="17.3984375" style="6" customWidth="1"/>
    <col min="21" max="21" width="1.09765625" style="6" customWidth="1"/>
    <col min="22" max="22" width="16.3984375" style="6" customWidth="1"/>
    <col min="23" max="23" width="9.09765625" style="6"/>
    <col min="24" max="24" width="13.8984375" style="6" bestFit="1" customWidth="1"/>
    <col min="25" max="25" width="13.59765625" style="6" bestFit="1" customWidth="1"/>
    <col min="26" max="16384" width="9.09765625" style="6"/>
  </cols>
  <sheetData>
    <row r="1" spans="1:22" ht="22.5" customHeight="1" x14ac:dyDescent="0.7">
      <c r="A1" s="49" t="s">
        <v>0</v>
      </c>
      <c r="B1" s="49"/>
      <c r="C1" s="49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22.5" customHeight="1" x14ac:dyDescent="0.7">
      <c r="A2" s="188" t="s">
        <v>89</v>
      </c>
      <c r="B2" s="188"/>
      <c r="C2" s="188"/>
      <c r="D2" s="188"/>
      <c r="E2" s="21"/>
      <c r="F2" s="21"/>
      <c r="G2" s="21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0.149999999999999" customHeight="1" x14ac:dyDescent="0.7">
      <c r="A3" s="2"/>
      <c r="B3" s="2"/>
      <c r="C3" s="2"/>
      <c r="D3" s="183" t="s">
        <v>90</v>
      </c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</row>
    <row r="4" spans="1:22" ht="22.5" customHeight="1" x14ac:dyDescent="0.65">
      <c r="D4" s="2"/>
      <c r="E4" s="2"/>
      <c r="F4" s="189" t="s">
        <v>91</v>
      </c>
      <c r="G4" s="189"/>
      <c r="H4" s="189"/>
      <c r="I4" s="189"/>
      <c r="J4" s="189"/>
      <c r="K4" s="2"/>
      <c r="L4" s="190" t="s">
        <v>50</v>
      </c>
      <c r="M4" s="190"/>
      <c r="N4" s="190"/>
      <c r="O4" s="190"/>
      <c r="P4" s="190"/>
      <c r="Q4" s="190"/>
      <c r="R4" s="190"/>
      <c r="S4" s="190"/>
      <c r="T4" s="190"/>
      <c r="U4" s="2"/>
      <c r="V4" s="2"/>
    </row>
    <row r="5" spans="1:22" ht="20.9" customHeight="1" x14ac:dyDescent="0.65">
      <c r="D5" s="2"/>
      <c r="E5" s="2"/>
      <c r="F5" s="2"/>
      <c r="G5" s="2"/>
      <c r="H5" s="2"/>
      <c r="I5" s="2"/>
      <c r="J5" s="2"/>
      <c r="K5" s="2"/>
      <c r="L5" s="24" t="s">
        <v>92</v>
      </c>
      <c r="M5" s="24"/>
      <c r="N5" s="24"/>
      <c r="O5" s="24"/>
      <c r="P5" s="24"/>
      <c r="Q5" s="24"/>
      <c r="R5" s="24"/>
      <c r="S5" s="24"/>
      <c r="T5" s="24"/>
      <c r="U5" s="2"/>
      <c r="V5" s="2"/>
    </row>
    <row r="6" spans="1:22" ht="20.9" customHeight="1" x14ac:dyDescent="0.65">
      <c r="D6" s="2"/>
      <c r="E6" s="2"/>
      <c r="K6" s="2"/>
      <c r="L6" s="24" t="s">
        <v>93</v>
      </c>
      <c r="M6" s="2"/>
      <c r="P6" s="24" t="s">
        <v>183</v>
      </c>
      <c r="R6" s="24" t="s">
        <v>186</v>
      </c>
      <c r="S6" s="2"/>
      <c r="T6" s="2"/>
      <c r="U6" s="20"/>
      <c r="V6" s="2"/>
    </row>
    <row r="7" spans="1:22" ht="20.9" customHeight="1" x14ac:dyDescent="0.65">
      <c r="D7" s="2"/>
      <c r="E7" s="2"/>
      <c r="I7" s="2"/>
      <c r="J7" s="24"/>
      <c r="K7" s="2"/>
      <c r="L7" s="24" t="s">
        <v>94</v>
      </c>
      <c r="M7" s="2"/>
      <c r="N7" s="24" t="s">
        <v>95</v>
      </c>
      <c r="O7" s="24"/>
      <c r="P7" s="24" t="s">
        <v>96</v>
      </c>
      <c r="Q7" s="24"/>
      <c r="R7" s="24" t="s">
        <v>185</v>
      </c>
      <c r="S7" s="2"/>
      <c r="T7" s="2" t="s">
        <v>98</v>
      </c>
      <c r="U7" s="2"/>
      <c r="V7" s="24"/>
    </row>
    <row r="8" spans="1:22" ht="22.5" customHeight="1" x14ac:dyDescent="0.65">
      <c r="D8" s="24" t="s">
        <v>99</v>
      </c>
      <c r="E8" s="2"/>
      <c r="F8" s="24" t="s">
        <v>100</v>
      </c>
      <c r="G8" s="2"/>
      <c r="H8" s="24"/>
      <c r="I8" s="2"/>
      <c r="J8" s="24"/>
      <c r="K8" s="2"/>
      <c r="L8" s="24" t="s">
        <v>101</v>
      </c>
      <c r="M8" s="2"/>
      <c r="N8" s="24" t="s">
        <v>102</v>
      </c>
      <c r="O8" s="24"/>
      <c r="P8" s="24" t="s">
        <v>103</v>
      </c>
      <c r="Q8" s="24"/>
      <c r="R8" s="24" t="s">
        <v>104</v>
      </c>
      <c r="S8" s="2"/>
      <c r="T8" s="24" t="s">
        <v>105</v>
      </c>
      <c r="U8" s="2"/>
      <c r="V8" s="24" t="s">
        <v>98</v>
      </c>
    </row>
    <row r="9" spans="1:22" ht="20.9" customHeight="1" x14ac:dyDescent="0.65">
      <c r="B9" s="5" t="s">
        <v>7</v>
      </c>
      <c r="D9" s="2" t="s">
        <v>106</v>
      </c>
      <c r="E9" s="2"/>
      <c r="F9" s="24" t="s">
        <v>107</v>
      </c>
      <c r="G9" s="2"/>
      <c r="H9" s="24" t="s">
        <v>108</v>
      </c>
      <c r="I9" s="24"/>
      <c r="J9" s="24" t="s">
        <v>109</v>
      </c>
      <c r="K9" s="2"/>
      <c r="L9" s="24" t="s">
        <v>110</v>
      </c>
      <c r="M9" s="2"/>
      <c r="N9" s="2" t="s">
        <v>111</v>
      </c>
      <c r="O9" s="2"/>
      <c r="P9" s="2" t="s">
        <v>112</v>
      </c>
      <c r="Q9" s="2"/>
      <c r="R9" s="24" t="s">
        <v>113</v>
      </c>
      <c r="S9" s="2"/>
      <c r="T9" s="24" t="s">
        <v>40</v>
      </c>
      <c r="U9" s="2"/>
      <c r="V9" s="24" t="s">
        <v>40</v>
      </c>
    </row>
    <row r="10" spans="1:22" ht="18" customHeight="1" x14ac:dyDescent="0.7">
      <c r="A10" s="16"/>
      <c r="B10" s="16"/>
      <c r="C10" s="16"/>
      <c r="D10" s="186" t="s">
        <v>8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</row>
    <row r="11" spans="1:22" ht="22.5" customHeight="1" x14ac:dyDescent="0.7">
      <c r="A11" s="16" t="s">
        <v>114</v>
      </c>
      <c r="B11" s="16"/>
      <c r="C11" s="1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22.5" customHeight="1" x14ac:dyDescent="0.7">
      <c r="A12" s="16" t="s">
        <v>115</v>
      </c>
      <c r="B12" s="16"/>
      <c r="C12" s="16"/>
      <c r="D12" s="4">
        <v>201600</v>
      </c>
      <c r="E12" s="4"/>
      <c r="F12" s="4">
        <v>20160</v>
      </c>
      <c r="G12" s="4"/>
      <c r="H12" s="4">
        <v>2500000</v>
      </c>
      <c r="I12" s="4"/>
      <c r="J12" s="4">
        <v>26587031</v>
      </c>
      <c r="K12" s="4"/>
      <c r="L12" s="4">
        <v>2302147</v>
      </c>
      <c r="M12" s="4"/>
      <c r="N12" s="4">
        <v>-1523675</v>
      </c>
      <c r="O12" s="4"/>
      <c r="P12" s="4">
        <v>-346548</v>
      </c>
      <c r="Q12" s="4"/>
      <c r="R12" s="4">
        <v>7760</v>
      </c>
      <c r="S12" s="4"/>
      <c r="T12" s="4">
        <f>SUM(L12:R12)</f>
        <v>439684</v>
      </c>
      <c r="U12" s="4">
        <v>2</v>
      </c>
      <c r="V12" s="4">
        <f>SUM(D12:R12)</f>
        <v>29748475</v>
      </c>
    </row>
    <row r="13" spans="1:22" ht="22" x14ac:dyDescent="0.7">
      <c r="A13" s="140" t="s">
        <v>116</v>
      </c>
      <c r="B13" s="16"/>
      <c r="C13" s="16"/>
      <c r="D13" s="132"/>
      <c r="E13" s="127"/>
      <c r="F13" s="132"/>
      <c r="G13" s="127"/>
      <c r="H13" s="132"/>
      <c r="I13" s="127"/>
      <c r="J13" s="132"/>
      <c r="K13" s="35"/>
      <c r="L13" s="132"/>
      <c r="M13" s="35"/>
      <c r="N13" s="132"/>
      <c r="O13" s="35"/>
      <c r="P13" s="132"/>
      <c r="Q13" s="35"/>
      <c r="R13" s="132"/>
      <c r="S13" s="35"/>
      <c r="T13" s="132"/>
      <c r="U13" s="35"/>
      <c r="V13" s="132"/>
    </row>
    <row r="14" spans="1:22" ht="22.5" customHeight="1" x14ac:dyDescent="0.7">
      <c r="A14" s="140" t="s">
        <v>117</v>
      </c>
      <c r="B14" s="16"/>
      <c r="C14" s="16"/>
      <c r="D14" s="132"/>
      <c r="E14" s="127"/>
      <c r="F14" s="132"/>
      <c r="G14" s="127"/>
      <c r="H14" s="132"/>
      <c r="I14" s="127"/>
      <c r="J14" s="132"/>
      <c r="K14" s="35"/>
      <c r="L14" s="132"/>
      <c r="M14" s="35"/>
      <c r="N14" s="132"/>
      <c r="O14" s="35"/>
      <c r="P14" s="132"/>
      <c r="Q14" s="35"/>
      <c r="R14" s="132"/>
      <c r="S14" s="35"/>
      <c r="T14" s="132"/>
      <c r="U14" s="35"/>
      <c r="V14" s="132"/>
    </row>
    <row r="15" spans="1:22" ht="22.5" customHeight="1" x14ac:dyDescent="0.7">
      <c r="A15" s="22" t="s">
        <v>118</v>
      </c>
      <c r="B15" s="5">
        <v>22</v>
      </c>
      <c r="C15" s="16"/>
      <c r="D15" s="134">
        <v>0</v>
      </c>
      <c r="E15" s="150"/>
      <c r="F15" s="134">
        <v>0</v>
      </c>
      <c r="G15" s="150"/>
      <c r="H15" s="134">
        <v>0</v>
      </c>
      <c r="I15" s="150"/>
      <c r="J15" s="71">
        <v>-10080</v>
      </c>
      <c r="K15" s="71"/>
      <c r="L15" s="134">
        <v>0</v>
      </c>
      <c r="M15" s="71"/>
      <c r="N15" s="134">
        <v>0</v>
      </c>
      <c r="O15" s="71"/>
      <c r="P15" s="134">
        <v>0</v>
      </c>
      <c r="Q15" s="71"/>
      <c r="R15" s="134">
        <v>0</v>
      </c>
      <c r="S15" s="71"/>
      <c r="T15" s="134">
        <v>0</v>
      </c>
      <c r="U15" s="71"/>
      <c r="V15" s="134">
        <f>J15</f>
        <v>-10080</v>
      </c>
    </row>
    <row r="16" spans="1:22" customFormat="1" ht="22.5" customHeight="1" x14ac:dyDescent="0.7">
      <c r="A16" s="140" t="s">
        <v>119</v>
      </c>
      <c r="B16" s="5"/>
      <c r="D16" s="141">
        <f>SUM(D15)</f>
        <v>0</v>
      </c>
      <c r="E16" s="127"/>
      <c r="F16" s="141">
        <f>SUM(F15)</f>
        <v>0</v>
      </c>
      <c r="G16" s="127"/>
      <c r="H16" s="141">
        <f>SUM(H15)</f>
        <v>0</v>
      </c>
      <c r="I16" s="127"/>
      <c r="J16" s="141">
        <f>SUM(J15)</f>
        <v>-10080</v>
      </c>
      <c r="K16" s="35"/>
      <c r="L16" s="141">
        <f>SUM(L15)</f>
        <v>0</v>
      </c>
      <c r="M16" s="35"/>
      <c r="N16" s="141">
        <f>SUM(N15)</f>
        <v>0</v>
      </c>
      <c r="O16" s="35"/>
      <c r="P16" s="141">
        <f>SUM(P15)</f>
        <v>0</v>
      </c>
      <c r="Q16" s="35"/>
      <c r="R16" s="141">
        <f>SUM(R15)</f>
        <v>0</v>
      </c>
      <c r="S16" s="35"/>
      <c r="T16" s="141">
        <f>SUM(T15)</f>
        <v>0</v>
      </c>
      <c r="U16" s="35"/>
      <c r="V16" s="141">
        <f>SUM(V15)</f>
        <v>-10080</v>
      </c>
    </row>
    <row r="17" spans="1:22" customFormat="1" ht="22.5" customHeight="1" x14ac:dyDescent="0.7">
      <c r="A17" s="16" t="s">
        <v>120</v>
      </c>
      <c r="B17" s="16"/>
      <c r="D17" s="71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71"/>
      <c r="U17" s="139"/>
      <c r="V17" s="71"/>
    </row>
    <row r="18" spans="1:22" ht="20.9" customHeight="1" x14ac:dyDescent="0.7">
      <c r="A18" t="s">
        <v>121</v>
      </c>
      <c r="B18"/>
      <c r="C18" s="16"/>
      <c r="D18" s="139">
        <v>0</v>
      </c>
      <c r="E18" s="139"/>
      <c r="F18" s="139">
        <v>0</v>
      </c>
      <c r="G18" s="139"/>
      <c r="H18" s="139">
        <v>0</v>
      </c>
      <c r="I18" s="139"/>
      <c r="J18" s="139">
        <f>'PL 9-10'!F32</f>
        <v>-1851517</v>
      </c>
      <c r="K18" s="139"/>
      <c r="L18" s="139">
        <v>0</v>
      </c>
      <c r="M18" s="139"/>
      <c r="N18" s="139">
        <v>0</v>
      </c>
      <c r="O18" s="139"/>
      <c r="P18" s="139">
        <v>0</v>
      </c>
      <c r="Q18" s="139"/>
      <c r="R18" s="139">
        <v>0</v>
      </c>
      <c r="S18" s="139"/>
      <c r="T18" s="134">
        <f>SUM(L18:R18)</f>
        <v>0</v>
      </c>
      <c r="U18" s="139"/>
      <c r="V18" s="139">
        <f>SUM(D18:R18)</f>
        <v>-1851517</v>
      </c>
    </row>
    <row r="19" spans="1:22" ht="20.9" customHeight="1" x14ac:dyDescent="0.65">
      <c r="A19" s="22" t="s">
        <v>181</v>
      </c>
      <c r="B19" s="22"/>
      <c r="C19"/>
      <c r="D19" s="71">
        <v>0</v>
      </c>
      <c r="E19" s="71"/>
      <c r="F19" s="71">
        <v>0</v>
      </c>
      <c r="G19" s="71"/>
      <c r="H19" s="71">
        <v>0</v>
      </c>
      <c r="I19" s="71"/>
      <c r="J19" s="71">
        <v>0</v>
      </c>
      <c r="K19" s="71"/>
      <c r="L19" s="71">
        <f>'งบเปลี่ยนแปลง-12'!L20</f>
        <v>1419545</v>
      </c>
      <c r="M19" s="71"/>
      <c r="N19" s="139">
        <f>'PL 9-10'!F50</f>
        <v>430018</v>
      </c>
      <c r="O19" s="139"/>
      <c r="P19" s="139">
        <f>'PL 9-10'!F57</f>
        <v>498744</v>
      </c>
      <c r="Q19" s="139"/>
      <c r="R19" s="139">
        <f>'งบเปลี่ยนแปลง-12'!N20</f>
        <v>1678</v>
      </c>
      <c r="S19" s="71"/>
      <c r="T19" s="134">
        <f>SUM(L19:R19)</f>
        <v>2349985</v>
      </c>
      <c r="U19" s="71"/>
      <c r="V19" s="139">
        <f>SUM(D19:R19)</f>
        <v>2349985</v>
      </c>
    </row>
    <row r="20" spans="1:22" ht="20.9" customHeight="1" x14ac:dyDescent="0.7">
      <c r="A20" s="14" t="s">
        <v>123</v>
      </c>
      <c r="B20" s="96"/>
      <c r="C20" s="22"/>
      <c r="D20" s="37">
        <v>0</v>
      </c>
      <c r="E20" s="35"/>
      <c r="F20" s="37">
        <v>0</v>
      </c>
      <c r="G20" s="35"/>
      <c r="H20" s="37">
        <v>0</v>
      </c>
      <c r="I20" s="57"/>
      <c r="J20" s="37">
        <f>SUM(J18:J19)</f>
        <v>-1851517</v>
      </c>
      <c r="K20" s="57"/>
      <c r="L20" s="37">
        <f>SUM(L18:L19)</f>
        <v>1419545</v>
      </c>
      <c r="M20" s="57"/>
      <c r="N20" s="37">
        <f>SUM(N18:N19)</f>
        <v>430018</v>
      </c>
      <c r="O20" s="35"/>
      <c r="P20" s="37">
        <f>SUM(P18:P19)</f>
        <v>498744</v>
      </c>
      <c r="Q20" s="35"/>
      <c r="R20" s="37">
        <f>SUM(R18:R19)</f>
        <v>1678</v>
      </c>
      <c r="S20" s="57"/>
      <c r="T20" s="37">
        <f>SUM(T18:T19)</f>
        <v>2349985</v>
      </c>
      <c r="U20" s="57"/>
      <c r="V20" s="37">
        <f>SUM(V18:V19)</f>
        <v>498468</v>
      </c>
    </row>
    <row r="21" spans="1:22" ht="19.399999999999999" customHeight="1" x14ac:dyDescent="0.7">
      <c r="A21" s="22" t="s">
        <v>124</v>
      </c>
      <c r="B21" s="96"/>
      <c r="C21" s="14"/>
      <c r="D21" s="151">
        <v>0</v>
      </c>
      <c r="E21" s="132"/>
      <c r="F21" s="151">
        <v>0</v>
      </c>
      <c r="G21" s="132"/>
      <c r="H21" s="151">
        <v>0</v>
      </c>
      <c r="I21" s="132"/>
      <c r="J21" s="151">
        <f>'งบเปลี่ยนแปลง-12'!J22</f>
        <v>120</v>
      </c>
      <c r="K21" s="130"/>
      <c r="L21" s="151">
        <f>'งบเปลี่ยนแปลง-12'!L22</f>
        <v>-120</v>
      </c>
      <c r="M21" s="132"/>
      <c r="N21" s="151">
        <v>0</v>
      </c>
      <c r="O21" s="132"/>
      <c r="P21" s="151">
        <v>0</v>
      </c>
      <c r="Q21" s="132"/>
      <c r="R21" s="151">
        <v>0</v>
      </c>
      <c r="S21" s="132"/>
      <c r="T21" s="151">
        <f>SUM(L21:R21)</f>
        <v>-120</v>
      </c>
      <c r="U21" s="134">
        <f t="shared" ref="U21" si="0">ROUND(AJ21/1000,0)</f>
        <v>0</v>
      </c>
      <c r="V21" s="151">
        <f>SUM(D21:R21)</f>
        <v>0</v>
      </c>
    </row>
    <row r="22" spans="1:22" ht="22.5" customHeight="1" thickBot="1" x14ac:dyDescent="0.75">
      <c r="A22" s="18" t="s">
        <v>125</v>
      </c>
      <c r="B22" s="18"/>
      <c r="C22" s="18"/>
      <c r="D22" s="38">
        <f>D12+D16+D20+D21</f>
        <v>201600</v>
      </c>
      <c r="E22" s="57"/>
      <c r="F22" s="38">
        <f>F12+F16+F20+F21</f>
        <v>20160</v>
      </c>
      <c r="G22" s="57"/>
      <c r="H22" s="38">
        <f>H12+H16+H20+H21</f>
        <v>2500000</v>
      </c>
      <c r="I22" s="35"/>
      <c r="J22" s="38">
        <f>J12+J16+J20+J21</f>
        <v>24725554</v>
      </c>
      <c r="K22" s="35"/>
      <c r="L22" s="38">
        <f>L12+L16+L20+L21</f>
        <v>3721572</v>
      </c>
      <c r="M22" s="35"/>
      <c r="N22" s="38">
        <f>N12+N16+N20+N21</f>
        <v>-1093657</v>
      </c>
      <c r="O22" s="35"/>
      <c r="P22" s="38">
        <f>P12+P16+P20+P21</f>
        <v>152196</v>
      </c>
      <c r="Q22" s="35"/>
      <c r="R22" s="38">
        <f>R12+R16+R20+R21</f>
        <v>9438</v>
      </c>
      <c r="S22" s="35"/>
      <c r="T22" s="38">
        <f>T12+T16+T20+T21</f>
        <v>2789549</v>
      </c>
      <c r="U22" s="35"/>
      <c r="V22" s="38">
        <f>V12+V16+V20+V21</f>
        <v>30236863</v>
      </c>
    </row>
    <row r="23" spans="1:22" ht="22.5" customHeight="1" thickTop="1" x14ac:dyDescent="0.7">
      <c r="A23" s="16"/>
      <c r="B23" s="16"/>
      <c r="C23" s="16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2" ht="22.5" customHeight="1" x14ac:dyDescent="0.7">
      <c r="A24" s="16" t="s">
        <v>126</v>
      </c>
      <c r="B24" s="16"/>
      <c r="C24" s="16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2" ht="22.5" customHeight="1" x14ac:dyDescent="0.7">
      <c r="A25" s="16" t="s">
        <v>127</v>
      </c>
      <c r="B25" s="16"/>
      <c r="C25" s="16"/>
      <c r="D25" s="4">
        <f>D22</f>
        <v>201600</v>
      </c>
      <c r="E25" s="4"/>
      <c r="F25" s="4">
        <f>F22</f>
        <v>20160</v>
      </c>
      <c r="G25" s="4"/>
      <c r="H25" s="4">
        <f>H22</f>
        <v>2500000</v>
      </c>
      <c r="I25" s="4"/>
      <c r="J25" s="4">
        <f>J22</f>
        <v>24725554</v>
      </c>
      <c r="K25" s="4"/>
      <c r="L25" s="4">
        <f>L22</f>
        <v>3721572</v>
      </c>
      <c r="M25" s="4"/>
      <c r="N25" s="4">
        <f>N22</f>
        <v>-1093657</v>
      </c>
      <c r="O25" s="4"/>
      <c r="P25" s="4">
        <f>P22</f>
        <v>152196</v>
      </c>
      <c r="Q25" s="4"/>
      <c r="R25" s="4">
        <f>R22</f>
        <v>9438</v>
      </c>
      <c r="S25" s="4"/>
      <c r="T25" s="4">
        <f>T22</f>
        <v>2789549</v>
      </c>
      <c r="U25" s="4">
        <v>2</v>
      </c>
      <c r="V25" s="4">
        <f>V22</f>
        <v>30236863</v>
      </c>
    </row>
    <row r="26" spans="1:22" ht="22.5" customHeight="1" x14ac:dyDescent="0.7">
      <c r="A26" s="140" t="s">
        <v>116</v>
      </c>
      <c r="B26" s="16"/>
      <c r="C26" s="16"/>
      <c r="D26" s="132"/>
      <c r="E26" s="127"/>
      <c r="F26" s="132"/>
      <c r="G26" s="127"/>
      <c r="H26" s="132"/>
      <c r="I26" s="127"/>
      <c r="J26" s="132"/>
      <c r="K26" s="35"/>
      <c r="L26" s="132"/>
      <c r="M26" s="35"/>
      <c r="N26" s="132"/>
      <c r="O26" s="35"/>
      <c r="P26" s="132"/>
      <c r="Q26" s="35"/>
      <c r="R26" s="132"/>
      <c r="S26" s="35"/>
      <c r="T26" s="132"/>
      <c r="U26" s="35"/>
      <c r="V26" s="132"/>
    </row>
    <row r="27" spans="1:22" ht="22.5" customHeight="1" x14ac:dyDescent="0.7">
      <c r="A27" s="140" t="s">
        <v>117</v>
      </c>
      <c r="B27" s="16"/>
      <c r="C27" s="16"/>
      <c r="D27" s="132"/>
      <c r="E27" s="127"/>
      <c r="F27" s="132"/>
      <c r="G27" s="127"/>
      <c r="H27" s="132"/>
      <c r="I27" s="127"/>
      <c r="J27" s="132"/>
      <c r="K27" s="35"/>
      <c r="L27" s="132"/>
      <c r="M27" s="35"/>
      <c r="N27" s="132"/>
      <c r="O27" s="35"/>
      <c r="P27" s="132"/>
      <c r="Q27" s="35"/>
      <c r="R27" s="132"/>
      <c r="S27" s="35"/>
      <c r="T27" s="132"/>
      <c r="U27" s="35"/>
      <c r="V27" s="132"/>
    </row>
    <row r="28" spans="1:22" customFormat="1" ht="22.5" customHeight="1" x14ac:dyDescent="0.65">
      <c r="A28" s="22" t="s">
        <v>118</v>
      </c>
      <c r="B28" s="5">
        <v>22</v>
      </c>
      <c r="D28" s="139">
        <v>0</v>
      </c>
      <c r="E28" s="150"/>
      <c r="F28" s="139">
        <v>0</v>
      </c>
      <c r="G28" s="150"/>
      <c r="H28" s="139">
        <v>0</v>
      </c>
      <c r="I28" s="150"/>
      <c r="J28" s="71">
        <v>-10080</v>
      </c>
      <c r="K28" s="71"/>
      <c r="L28" s="139">
        <v>0</v>
      </c>
      <c r="M28" s="71"/>
      <c r="N28" s="139">
        <v>0</v>
      </c>
      <c r="O28" s="71"/>
      <c r="P28" s="139">
        <v>0</v>
      </c>
      <c r="Q28" s="71"/>
      <c r="R28" s="139">
        <v>0</v>
      </c>
      <c r="S28" s="71"/>
      <c r="T28" s="71">
        <f>SUM(L28:R28)</f>
        <v>0</v>
      </c>
      <c r="U28" s="71"/>
      <c r="V28" s="139">
        <f>J28</f>
        <v>-10080</v>
      </c>
    </row>
    <row r="29" spans="1:22" customFormat="1" ht="22.5" customHeight="1" x14ac:dyDescent="0.7">
      <c r="A29" s="140" t="s">
        <v>119</v>
      </c>
      <c r="B29" s="5"/>
      <c r="D29" s="141">
        <f>SUM(D28)</f>
        <v>0</v>
      </c>
      <c r="E29" s="127"/>
      <c r="F29" s="141">
        <f>SUM(F28)</f>
        <v>0</v>
      </c>
      <c r="G29" s="127"/>
      <c r="H29" s="141">
        <f>SUM(H28)</f>
        <v>0</v>
      </c>
      <c r="I29" s="127"/>
      <c r="J29" s="141">
        <f>SUM(J28)</f>
        <v>-10080</v>
      </c>
      <c r="K29" s="35"/>
      <c r="L29" s="141">
        <f>SUM(L28)</f>
        <v>0</v>
      </c>
      <c r="M29" s="35"/>
      <c r="N29" s="141">
        <f>SUM(N28)</f>
        <v>0</v>
      </c>
      <c r="O29" s="35"/>
      <c r="P29" s="141">
        <f>SUM(P28)</f>
        <v>0</v>
      </c>
      <c r="Q29" s="35"/>
      <c r="R29" s="141">
        <f>SUM(R28)</f>
        <v>0</v>
      </c>
      <c r="S29" s="35"/>
      <c r="T29" s="141">
        <f>SUM(T28)</f>
        <v>0</v>
      </c>
      <c r="U29" s="35"/>
      <c r="V29" s="141">
        <f>SUM(V28)</f>
        <v>-10080</v>
      </c>
    </row>
    <row r="30" spans="1:22" ht="19.399999999999999" customHeight="1" x14ac:dyDescent="0.7">
      <c r="A30" s="16" t="s">
        <v>120</v>
      </c>
      <c r="B30" s="16"/>
      <c r="C30" s="16"/>
      <c r="D30" s="71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71"/>
      <c r="U30" s="139"/>
      <c r="V30" s="71"/>
    </row>
    <row r="31" spans="1:22" ht="19.399999999999999" customHeight="1" x14ac:dyDescent="0.65">
      <c r="A31" t="s">
        <v>182</v>
      </c>
      <c r="B31"/>
      <c r="C31"/>
      <c r="D31" s="139">
        <v>0</v>
      </c>
      <c r="E31" s="139"/>
      <c r="F31" s="139">
        <v>0</v>
      </c>
      <c r="G31" s="139"/>
      <c r="H31" s="139">
        <v>0</v>
      </c>
      <c r="I31" s="139"/>
      <c r="J31" s="71">
        <f>'PL 9-10'!D32</f>
        <v>88774</v>
      </c>
      <c r="K31" s="71"/>
      <c r="L31" s="71">
        <v>0</v>
      </c>
      <c r="M31" s="71"/>
      <c r="N31" s="71">
        <v>0</v>
      </c>
      <c r="O31" s="71"/>
      <c r="P31" s="71">
        <v>0</v>
      </c>
      <c r="Q31" s="71"/>
      <c r="R31" s="71">
        <v>0</v>
      </c>
      <c r="S31" s="71"/>
      <c r="T31" s="71">
        <f>SUM(L31:R31)</f>
        <v>0</v>
      </c>
      <c r="U31" s="139"/>
      <c r="V31" s="139">
        <f>SUM(D31:R31)</f>
        <v>88774</v>
      </c>
    </row>
    <row r="32" spans="1:22" ht="20.9" customHeight="1" x14ac:dyDescent="0.65">
      <c r="A32" s="22" t="s">
        <v>122</v>
      </c>
      <c r="B32" s="22"/>
      <c r="C32" s="22"/>
      <c r="D32" s="139">
        <v>0</v>
      </c>
      <c r="E32" s="71"/>
      <c r="F32" s="139">
        <v>0</v>
      </c>
      <c r="G32" s="71"/>
      <c r="H32" s="139">
        <v>0</v>
      </c>
      <c r="I32" s="71"/>
      <c r="J32" s="172">
        <v>0</v>
      </c>
      <c r="K32" s="71"/>
      <c r="L32" s="71">
        <f>'งบเปลี่ยนแปลง-12'!L34</f>
        <v>156584</v>
      </c>
      <c r="M32" s="71"/>
      <c r="N32" s="139">
        <f>'PL 9-10'!D50</f>
        <v>-680902</v>
      </c>
      <c r="O32" s="139"/>
      <c r="P32" s="139">
        <f>'PL 9-10'!D57</f>
        <v>-1654837</v>
      </c>
      <c r="Q32" s="139"/>
      <c r="R32" s="139">
        <f>'งบเปลี่ยนแปลง-12'!N34</f>
        <v>-8005</v>
      </c>
      <c r="S32" s="71"/>
      <c r="T32" s="134">
        <f>SUM(L32:R32)</f>
        <v>-2187160</v>
      </c>
      <c r="U32" s="71"/>
      <c r="V32" s="139">
        <f>SUM(D32:R32)</f>
        <v>-2187160</v>
      </c>
    </row>
    <row r="33" spans="1:25" ht="19.399999999999999" customHeight="1" x14ac:dyDescent="0.7">
      <c r="A33" s="14" t="s">
        <v>123</v>
      </c>
      <c r="B33" s="96"/>
      <c r="C33" s="14"/>
      <c r="D33" s="37">
        <v>0</v>
      </c>
      <c r="E33" s="35"/>
      <c r="F33" s="37">
        <v>0</v>
      </c>
      <c r="G33" s="35"/>
      <c r="H33" s="37">
        <v>0</v>
      </c>
      <c r="I33" s="57"/>
      <c r="J33" s="37">
        <f>SUM(J31:J32)</f>
        <v>88774</v>
      </c>
      <c r="K33" s="57"/>
      <c r="L33" s="37">
        <f>SUM(L31:L32)</f>
        <v>156584</v>
      </c>
      <c r="M33" s="57"/>
      <c r="N33" s="37">
        <f>SUM(N31:N32)</f>
        <v>-680902</v>
      </c>
      <c r="O33" s="35"/>
      <c r="P33" s="37">
        <f>SUM(P31:P32)</f>
        <v>-1654837</v>
      </c>
      <c r="Q33" s="35"/>
      <c r="R33" s="37">
        <f>SUM(R31:R32)</f>
        <v>-8005</v>
      </c>
      <c r="S33" s="57"/>
      <c r="T33" s="37">
        <f>SUM(T31:T32)</f>
        <v>-2187160</v>
      </c>
      <c r="U33" s="57"/>
      <c r="V33" s="37">
        <f>SUM(V31:V32)</f>
        <v>-2098386</v>
      </c>
    </row>
    <row r="34" spans="1:25" ht="19.399999999999999" hidden="1" customHeight="1" x14ac:dyDescent="0.7">
      <c r="A34" s="22" t="s">
        <v>124</v>
      </c>
      <c r="B34" s="96"/>
      <c r="C34" s="14"/>
      <c r="D34" s="151"/>
      <c r="E34" s="132"/>
      <c r="F34" s="151"/>
      <c r="G34" s="132"/>
      <c r="H34" s="151"/>
      <c r="I34" s="132"/>
      <c r="J34" s="151">
        <f>'งบเปลี่ยนแปลง-12'!J37</f>
        <v>0</v>
      </c>
      <c r="K34" s="130"/>
      <c r="L34" s="151">
        <f>'งบเปลี่ยนแปลง-12'!L37</f>
        <v>0</v>
      </c>
      <c r="M34" s="132"/>
      <c r="N34" s="151"/>
      <c r="O34" s="132"/>
      <c r="P34" s="151"/>
      <c r="Q34" s="132"/>
      <c r="R34" s="151"/>
      <c r="S34" s="132"/>
      <c r="T34" s="151">
        <f>SUM(L34:R34)</f>
        <v>0</v>
      </c>
      <c r="U34" s="134">
        <f t="shared" ref="U34" si="1">ROUND(AJ34/1000,0)</f>
        <v>0</v>
      </c>
      <c r="V34" s="151">
        <f>SUM(D34:R34)</f>
        <v>0</v>
      </c>
    </row>
    <row r="35" spans="1:25" ht="20.9" customHeight="1" thickBot="1" x14ac:dyDescent="0.75">
      <c r="A35" s="18" t="s">
        <v>128</v>
      </c>
      <c r="B35" s="18"/>
      <c r="C35" s="18"/>
      <c r="D35" s="38">
        <f>D25+D29+D33</f>
        <v>201600</v>
      </c>
      <c r="E35" s="57"/>
      <c r="F35" s="38">
        <f>F25+F29+F33</f>
        <v>20160</v>
      </c>
      <c r="G35" s="57"/>
      <c r="H35" s="38">
        <f>H25+H29+H33</f>
        <v>2500000</v>
      </c>
      <c r="I35" s="35"/>
      <c r="J35" s="38">
        <f>J25+J29+J33+J34</f>
        <v>24804248</v>
      </c>
      <c r="K35" s="35"/>
      <c r="L35" s="38">
        <f>L25+L29+L33+L34</f>
        <v>3878156</v>
      </c>
      <c r="M35" s="35"/>
      <c r="N35" s="38">
        <f>N25+N29+N33</f>
        <v>-1774559</v>
      </c>
      <c r="O35" s="35"/>
      <c r="P35" s="38">
        <f>P25+P29+P33</f>
        <v>-1502641</v>
      </c>
      <c r="Q35" s="35"/>
      <c r="R35" s="38">
        <f>R25+R29+R33</f>
        <v>1433</v>
      </c>
      <c r="S35" s="35"/>
      <c r="T35" s="38">
        <f>T25+T29+T33+T34</f>
        <v>602389</v>
      </c>
      <c r="U35" s="35"/>
      <c r="V35" s="38">
        <f>V25+V29+V33</f>
        <v>28128397</v>
      </c>
    </row>
    <row r="36" spans="1:25" s="131" customFormat="1" ht="16.399999999999999" customHeight="1" thickTop="1" x14ac:dyDescent="0.65">
      <c r="A36" s="73"/>
      <c r="B36" s="74"/>
      <c r="C36" s="74"/>
      <c r="D36" s="129"/>
      <c r="E36" s="112"/>
      <c r="F36" s="129"/>
      <c r="G36" s="112"/>
      <c r="H36" s="130"/>
      <c r="I36" s="112"/>
      <c r="J36" s="130"/>
      <c r="K36" s="112"/>
      <c r="L36" s="130"/>
      <c r="M36" s="112"/>
      <c r="N36" s="130"/>
      <c r="O36" s="130"/>
      <c r="P36" s="130"/>
      <c r="Q36" s="130"/>
      <c r="R36" s="130"/>
      <c r="S36" s="112"/>
      <c r="T36" s="130"/>
      <c r="U36" s="112"/>
      <c r="V36" s="128"/>
    </row>
    <row r="37" spans="1:25" ht="22.5" customHeight="1" x14ac:dyDescent="0.7">
      <c r="A37"/>
      <c r="B37" s="5"/>
      <c r="C37" s="16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40"/>
    </row>
    <row r="38" spans="1:25" ht="22.5" customHeight="1" x14ac:dyDescent="0.7">
      <c r="A38" s="16"/>
      <c r="B38" s="16"/>
      <c r="C38" s="16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5" ht="22.5" customHeight="1" x14ac:dyDescent="0.65">
      <c r="A39"/>
      <c r="B39"/>
      <c r="C39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5" ht="22.5" customHeight="1" x14ac:dyDescent="0.7">
      <c r="A40" s="16"/>
      <c r="B40" s="16"/>
      <c r="C40" s="16"/>
      <c r="D40" s="2"/>
      <c r="V40" s="39"/>
      <c r="X40"/>
    </row>
    <row r="41" spans="1:25" ht="22.5" customHeight="1" x14ac:dyDescent="0.65">
      <c r="A41"/>
      <c r="B41"/>
      <c r="C41"/>
      <c r="D41" s="55"/>
      <c r="F41" s="55"/>
      <c r="H41" s="55"/>
      <c r="I41" s="24"/>
      <c r="J41" s="50"/>
      <c r="L41" s="66"/>
      <c r="N41" s="66"/>
      <c r="O41" s="66"/>
      <c r="P41" s="66"/>
      <c r="Q41" s="66"/>
      <c r="R41" s="66"/>
      <c r="T41" s="66"/>
      <c r="V41" s="39"/>
      <c r="X41" s="54"/>
      <c r="Y41" s="54"/>
    </row>
    <row r="42" spans="1:25" ht="22.5" customHeight="1" x14ac:dyDescent="0.65">
      <c r="A42" s="22"/>
      <c r="B42" s="22"/>
      <c r="C42" s="22"/>
      <c r="D42" s="55"/>
      <c r="F42" s="55"/>
      <c r="H42" s="55"/>
      <c r="I42" s="24"/>
      <c r="J42" s="66"/>
      <c r="L42" s="50"/>
      <c r="N42" s="50"/>
      <c r="O42" s="50"/>
      <c r="P42" s="50"/>
      <c r="Q42" s="50"/>
      <c r="R42" s="50"/>
      <c r="T42" s="50"/>
      <c r="V42" s="39"/>
      <c r="X42" s="54"/>
      <c r="Y42" s="54"/>
    </row>
    <row r="43" spans="1:25" ht="22.5" customHeight="1" x14ac:dyDescent="0.7">
      <c r="A43" s="14"/>
      <c r="B43" s="22"/>
      <c r="C43" s="22"/>
      <c r="D43" s="35"/>
      <c r="F43" s="35"/>
      <c r="H43" s="35"/>
      <c r="I43" s="24"/>
      <c r="J43" s="35"/>
      <c r="L43" s="35"/>
      <c r="N43" s="35"/>
      <c r="O43" s="35"/>
      <c r="P43" s="35"/>
      <c r="Q43" s="35"/>
      <c r="R43" s="35"/>
      <c r="T43" s="35"/>
      <c r="V43" s="35"/>
      <c r="X43" s="54"/>
      <c r="Y43" s="54"/>
    </row>
    <row r="44" spans="1:25" ht="22.5" customHeight="1" x14ac:dyDescent="0.7">
      <c r="A44" s="18"/>
      <c r="B44" s="18"/>
      <c r="C44" s="18"/>
      <c r="D44" s="4"/>
      <c r="E44" s="16"/>
      <c r="F44" s="4"/>
      <c r="G44" s="16"/>
      <c r="H44" s="4"/>
      <c r="I44" s="4"/>
      <c r="J44" s="4"/>
      <c r="K44" s="16"/>
      <c r="L44" s="4"/>
      <c r="M44" s="16"/>
      <c r="N44" s="4"/>
      <c r="O44" s="4"/>
      <c r="P44" s="4"/>
      <c r="Q44" s="4"/>
      <c r="R44" s="4"/>
      <c r="S44" s="16"/>
      <c r="T44" s="4"/>
      <c r="U44" s="16"/>
      <c r="V44" s="4"/>
    </row>
    <row r="45" spans="1:25" ht="22.5" customHeight="1" x14ac:dyDescent="0.7">
      <c r="A45" s="18"/>
      <c r="B45" s="18"/>
      <c r="C45" s="18"/>
      <c r="D45" s="4"/>
      <c r="E45" s="16"/>
      <c r="F45" s="4"/>
      <c r="G45" s="16"/>
      <c r="H45" s="4"/>
      <c r="I45" s="4"/>
      <c r="J45" s="4"/>
      <c r="K45" s="16"/>
      <c r="L45" s="4"/>
      <c r="M45" s="16"/>
      <c r="N45" s="4"/>
      <c r="O45" s="4"/>
      <c r="P45" s="4"/>
      <c r="Q45" s="4"/>
      <c r="R45" s="4"/>
      <c r="S45" s="16"/>
      <c r="T45" s="4"/>
      <c r="U45" s="16"/>
      <c r="V45" s="4"/>
    </row>
    <row r="46" spans="1:25" ht="22.5" customHeight="1" x14ac:dyDescent="0.7">
      <c r="A46" s="18"/>
      <c r="B46" s="18"/>
      <c r="C46" s="18"/>
      <c r="D46" s="4"/>
      <c r="E46" s="16"/>
      <c r="F46" s="4"/>
      <c r="G46" s="16"/>
      <c r="H46" s="4"/>
      <c r="I46" s="4"/>
      <c r="J46" s="4"/>
      <c r="K46" s="16"/>
      <c r="L46" s="4"/>
      <c r="M46" s="16"/>
      <c r="N46" s="4"/>
      <c r="O46" s="4"/>
      <c r="P46" s="4"/>
      <c r="Q46" s="4"/>
      <c r="R46" s="4"/>
      <c r="S46" s="16"/>
      <c r="T46" s="4"/>
      <c r="U46" s="16"/>
      <c r="V46" s="4"/>
    </row>
    <row r="47" spans="1:25" ht="22.5" customHeight="1" x14ac:dyDescent="0.65">
      <c r="N47" s="8"/>
      <c r="O47" s="8"/>
      <c r="P47" s="8"/>
      <c r="Q47" s="8"/>
      <c r="R47" s="8"/>
      <c r="T47" s="8"/>
      <c r="V47" s="8"/>
    </row>
    <row r="48" spans="1:25" ht="22.5" customHeight="1" x14ac:dyDescent="0.65">
      <c r="N48" s="8"/>
      <c r="O48" s="8"/>
      <c r="P48" s="8"/>
      <c r="Q48" s="8"/>
      <c r="R48" s="8"/>
      <c r="T48" s="8"/>
    </row>
  </sheetData>
  <mergeCells count="5">
    <mergeCell ref="A2:D2"/>
    <mergeCell ref="D10:V10"/>
    <mergeCell ref="D3:V3"/>
    <mergeCell ref="F4:J4"/>
    <mergeCell ref="L4:T4"/>
  </mergeCells>
  <pageMargins left="0.7" right="0.25" top="0.5" bottom="0.75" header="0.3" footer="0.3"/>
  <pageSetup paperSize="9" scale="61" firstPageNumber="11" fitToWidth="0" fitToHeight="0" orientation="landscape" useFirstPageNumber="1" r:id="rId1"/>
  <headerFooter>
    <oddFooter>&amp;L
หมายเหตุประกอบงบการเงินเป็นส่วนหนึ่งของงบการเงินนี้
&amp;C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W41"/>
  <sheetViews>
    <sheetView view="pageBreakPreview" topLeftCell="A16" zoomScale="80" zoomScaleNormal="80" zoomScaleSheetLayoutView="80" workbookViewId="0">
      <selection activeCell="N34" sqref="N34"/>
    </sheetView>
  </sheetViews>
  <sheetFormatPr defaultColWidth="9.09765625" defaultRowHeight="21" customHeight="1" x14ac:dyDescent="0.65"/>
  <cols>
    <col min="1" max="1" width="55.69921875" customWidth="1"/>
    <col min="2" max="2" width="9.09765625" style="6" customWidth="1"/>
    <col min="3" max="3" width="1.3984375" customWidth="1"/>
    <col min="4" max="4" width="18.69921875" customWidth="1"/>
    <col min="5" max="5" width="1.3984375" customWidth="1"/>
    <col min="6" max="6" width="18.69921875" customWidth="1"/>
    <col min="7" max="7" width="1.3984375" customWidth="1"/>
    <col min="8" max="8" width="18.69921875" customWidth="1"/>
    <col min="9" max="9" width="1.3984375" customWidth="1"/>
    <col min="10" max="10" width="17.69921875" customWidth="1"/>
    <col min="11" max="11" width="1.8984375" customWidth="1"/>
    <col min="12" max="12" width="25.09765625" customWidth="1"/>
    <col min="13" max="13" width="2.69921875" customWidth="1"/>
    <col min="14" max="14" width="20.69921875" customWidth="1"/>
    <col min="15" max="15" width="1.3984375" customWidth="1"/>
    <col min="16" max="16" width="20.69921875" customWidth="1"/>
    <col min="17" max="17" width="1.3984375" customWidth="1"/>
    <col min="18" max="18" width="20.69921875" customWidth="1"/>
    <col min="19" max="19" width="1.3984375" customWidth="1"/>
    <col min="20" max="20" width="16.69921875" customWidth="1"/>
    <col min="22" max="22" width="14" bestFit="1" customWidth="1"/>
    <col min="23" max="23" width="13.59765625" bestFit="1" customWidth="1"/>
  </cols>
  <sheetData>
    <row r="1" spans="1:23" ht="21" customHeight="1" x14ac:dyDescent="0.7">
      <c r="A1" s="49" t="s">
        <v>0</v>
      </c>
      <c r="B1" s="49"/>
    </row>
    <row r="2" spans="1:23" ht="21" customHeight="1" x14ac:dyDescent="0.7">
      <c r="A2" s="188" t="s">
        <v>89</v>
      </c>
      <c r="B2" s="188"/>
      <c r="C2" s="188"/>
      <c r="D2" s="188"/>
      <c r="E2" s="21"/>
      <c r="F2" s="21"/>
      <c r="G2" s="21"/>
    </row>
    <row r="3" spans="1:23" ht="20.149999999999999" customHeight="1" x14ac:dyDescent="0.7">
      <c r="B3" s="2"/>
      <c r="C3" s="6"/>
      <c r="D3" s="183" t="s">
        <v>4</v>
      </c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</row>
    <row r="4" spans="1:23" s="6" customFormat="1" ht="19.399999999999999" customHeight="1" x14ac:dyDescent="0.7">
      <c r="A4" s="21"/>
      <c r="D4" s="2"/>
      <c r="E4" s="2"/>
      <c r="F4" s="189" t="s">
        <v>91</v>
      </c>
      <c r="G4" s="189"/>
      <c r="H4" s="189"/>
      <c r="I4" s="189"/>
      <c r="J4" s="189"/>
      <c r="K4" s="2"/>
      <c r="L4" s="190" t="s">
        <v>50</v>
      </c>
      <c r="M4" s="190"/>
      <c r="N4" s="190"/>
      <c r="O4" s="190"/>
      <c r="P4" s="190"/>
      <c r="Q4" s="2"/>
      <c r="R4" s="2"/>
    </row>
    <row r="5" spans="1:23" s="6" customFormat="1" ht="20.149999999999999" customHeight="1" x14ac:dyDescent="0.7">
      <c r="A5" s="21"/>
      <c r="D5" s="2"/>
      <c r="E5" s="2"/>
      <c r="K5" s="24"/>
      <c r="L5" s="24" t="s">
        <v>92</v>
      </c>
      <c r="M5" s="24"/>
      <c r="N5" s="24"/>
      <c r="O5" s="24"/>
      <c r="P5" s="24"/>
      <c r="Q5" s="2"/>
      <c r="R5" s="2"/>
    </row>
    <row r="6" spans="1:23" s="6" customFormat="1" ht="20.149999999999999" customHeight="1" x14ac:dyDescent="0.7">
      <c r="A6" s="21"/>
      <c r="D6" s="2"/>
      <c r="E6" s="2"/>
      <c r="K6" s="24"/>
      <c r="L6" s="24" t="s">
        <v>93</v>
      </c>
      <c r="M6" s="24"/>
      <c r="N6" s="24" t="s">
        <v>184</v>
      </c>
      <c r="O6" s="2"/>
      <c r="P6" s="2"/>
      <c r="Q6" s="2"/>
      <c r="R6" s="2"/>
    </row>
    <row r="7" spans="1:23" s="6" customFormat="1" ht="20.149999999999999" customHeight="1" x14ac:dyDescent="0.7">
      <c r="A7" s="21"/>
      <c r="D7" s="2"/>
      <c r="E7" s="2"/>
      <c r="F7" s="187"/>
      <c r="G7" s="187"/>
      <c r="H7" s="187"/>
      <c r="I7" s="2"/>
      <c r="J7" s="24"/>
      <c r="K7" s="2"/>
      <c r="L7" s="24" t="s">
        <v>94</v>
      </c>
      <c r="M7" s="24"/>
      <c r="N7" s="24" t="s">
        <v>97</v>
      </c>
      <c r="O7" s="2"/>
      <c r="P7" s="2" t="s">
        <v>98</v>
      </c>
      <c r="Q7" s="2"/>
      <c r="R7" s="2"/>
    </row>
    <row r="8" spans="1:23" s="6" customFormat="1" ht="20.149999999999999" customHeight="1" x14ac:dyDescent="0.7">
      <c r="A8" s="21"/>
      <c r="D8" s="2" t="s">
        <v>99</v>
      </c>
      <c r="E8" s="2"/>
      <c r="F8" s="24" t="s">
        <v>100</v>
      </c>
      <c r="G8" s="2"/>
      <c r="H8" s="24"/>
      <c r="I8" s="2"/>
      <c r="J8" s="24"/>
      <c r="K8" s="2"/>
      <c r="L8" s="24" t="s">
        <v>101</v>
      </c>
      <c r="M8" s="24"/>
      <c r="N8" s="24" t="s">
        <v>104</v>
      </c>
      <c r="O8" s="2"/>
      <c r="P8" s="24" t="s">
        <v>105</v>
      </c>
      <c r="Q8" s="2"/>
      <c r="R8" s="2" t="s">
        <v>129</v>
      </c>
    </row>
    <row r="9" spans="1:23" s="6" customFormat="1" ht="20.149999999999999" customHeight="1" x14ac:dyDescent="0.7">
      <c r="A9" s="16"/>
      <c r="B9" s="5" t="s">
        <v>7</v>
      </c>
      <c r="C9" s="2"/>
      <c r="D9" s="2" t="s">
        <v>106</v>
      </c>
      <c r="E9" s="2"/>
      <c r="F9" s="24" t="s">
        <v>107</v>
      </c>
      <c r="G9" s="2"/>
      <c r="H9" s="24" t="s">
        <v>108</v>
      </c>
      <c r="I9" s="24"/>
      <c r="J9" s="24" t="s">
        <v>109</v>
      </c>
      <c r="K9" s="2"/>
      <c r="L9" s="24" t="s">
        <v>110</v>
      </c>
      <c r="M9" s="24"/>
      <c r="N9" s="24" t="s">
        <v>113</v>
      </c>
      <c r="O9" s="2"/>
      <c r="P9" s="24" t="s">
        <v>40</v>
      </c>
      <c r="Q9" s="2"/>
      <c r="R9" s="2" t="s">
        <v>130</v>
      </c>
      <c r="S9" s="30"/>
    </row>
    <row r="10" spans="1:23" ht="17.149999999999999" customHeight="1" x14ac:dyDescent="0.7">
      <c r="A10" s="31"/>
      <c r="B10" s="16"/>
      <c r="C10" s="24"/>
      <c r="D10" s="186" t="s">
        <v>8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32"/>
    </row>
    <row r="11" spans="1:23" ht="21" customHeight="1" x14ac:dyDescent="0.7">
      <c r="A11" s="31" t="s">
        <v>114</v>
      </c>
      <c r="B11" s="16"/>
      <c r="C11" s="3"/>
      <c r="D11" s="27"/>
      <c r="E11" s="27"/>
      <c r="F11" s="27"/>
      <c r="G11" s="27"/>
      <c r="H11" s="45"/>
      <c r="I11" s="27"/>
      <c r="J11" s="45"/>
      <c r="K11" s="27"/>
      <c r="L11" s="27"/>
      <c r="M11" s="27"/>
      <c r="N11" s="27"/>
      <c r="O11" s="27"/>
      <c r="P11" s="27"/>
      <c r="Q11" s="16"/>
      <c r="R11" s="27"/>
    </row>
    <row r="12" spans="1:23" s="6" customFormat="1" ht="22" x14ac:dyDescent="0.7">
      <c r="A12" s="16" t="s">
        <v>115</v>
      </c>
      <c r="B12"/>
      <c r="C12" s="16"/>
      <c r="D12" s="127">
        <v>201600</v>
      </c>
      <c r="E12" s="127"/>
      <c r="F12" s="127">
        <v>20160</v>
      </c>
      <c r="G12" s="127"/>
      <c r="H12" s="127">
        <v>2500000</v>
      </c>
      <c r="I12" s="127"/>
      <c r="J12" s="127">
        <v>12410213</v>
      </c>
      <c r="K12" s="127"/>
      <c r="L12" s="127">
        <v>2302147</v>
      </c>
      <c r="M12" s="127"/>
      <c r="N12" s="127">
        <v>7760</v>
      </c>
      <c r="O12" s="127"/>
      <c r="P12" s="127">
        <f>SUM(L12:N12)</f>
        <v>2309907</v>
      </c>
      <c r="Q12" s="127"/>
      <c r="R12" s="127">
        <f>SUM(D12:N12)</f>
        <v>17441880</v>
      </c>
      <c r="S12" s="83"/>
      <c r="T12" s="83"/>
      <c r="U12" s="83"/>
      <c r="V12" s="83"/>
      <c r="W12" s="4"/>
    </row>
    <row r="13" spans="1:23" s="6" customFormat="1" ht="6" customHeight="1" x14ac:dyDescent="0.7">
      <c r="A13" s="31"/>
      <c r="B13" s="16"/>
      <c r="C13" s="16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83"/>
      <c r="T13" s="83"/>
      <c r="U13" s="83"/>
      <c r="V13" s="83"/>
      <c r="W13" s="4"/>
    </row>
    <row r="14" spans="1:23" s="6" customFormat="1" ht="22.5" customHeight="1" x14ac:dyDescent="0.7">
      <c r="A14" s="140" t="s">
        <v>116</v>
      </c>
      <c r="B14" s="16"/>
      <c r="C14" s="16"/>
      <c r="D14" s="132"/>
      <c r="E14" s="127"/>
      <c r="F14" s="132"/>
      <c r="G14" s="127"/>
      <c r="H14" s="132"/>
      <c r="I14" s="127"/>
      <c r="J14" s="132"/>
      <c r="K14" s="35"/>
      <c r="L14" s="132"/>
      <c r="M14" s="35"/>
      <c r="N14" s="132"/>
      <c r="O14" s="35"/>
      <c r="P14" s="132"/>
      <c r="Q14" s="35"/>
      <c r="R14" s="132"/>
      <c r="S14" s="35"/>
      <c r="T14" s="132"/>
      <c r="U14" s="35"/>
      <c r="V14" s="132"/>
    </row>
    <row r="15" spans="1:23" s="6" customFormat="1" ht="22.5" customHeight="1" x14ac:dyDescent="0.7">
      <c r="A15" s="140" t="s">
        <v>117</v>
      </c>
      <c r="B15" s="16"/>
      <c r="C15" s="16"/>
      <c r="D15" s="132"/>
      <c r="E15" s="127"/>
      <c r="F15" s="132"/>
      <c r="G15" s="127"/>
      <c r="H15" s="132"/>
      <c r="I15" s="127"/>
      <c r="J15" s="132"/>
      <c r="K15" s="35"/>
      <c r="L15" s="132"/>
      <c r="M15" s="35"/>
      <c r="N15" s="132"/>
      <c r="O15" s="35"/>
      <c r="P15" s="132"/>
      <c r="Q15" s="35"/>
      <c r="R15" s="132"/>
      <c r="S15" s="35"/>
      <c r="T15" s="132"/>
      <c r="U15" s="35"/>
      <c r="V15" s="132"/>
    </row>
    <row r="16" spans="1:23" ht="22.5" customHeight="1" x14ac:dyDescent="0.7">
      <c r="A16" s="22" t="s">
        <v>118</v>
      </c>
      <c r="B16" s="5">
        <v>22</v>
      </c>
      <c r="D16" s="163">
        <v>0</v>
      </c>
      <c r="E16" s="135"/>
      <c r="F16" s="163">
        <v>0</v>
      </c>
      <c r="G16" s="135"/>
      <c r="H16" s="163">
        <v>0</v>
      </c>
      <c r="I16" s="135"/>
      <c r="J16" s="65">
        <v>-10080</v>
      </c>
      <c r="K16" s="39"/>
      <c r="L16" s="163">
        <v>0</v>
      </c>
      <c r="M16" s="163"/>
      <c r="N16" s="163">
        <v>0</v>
      </c>
      <c r="O16" s="163"/>
      <c r="P16" s="163">
        <v>0</v>
      </c>
      <c r="Q16" s="39"/>
      <c r="R16" s="163">
        <f>J16</f>
        <v>-10080</v>
      </c>
      <c r="S16" s="39"/>
      <c r="T16" s="132"/>
      <c r="U16" s="35"/>
      <c r="V16" s="132"/>
      <c r="W16" s="6"/>
    </row>
    <row r="17" spans="1:23" ht="22.5" customHeight="1" x14ac:dyDescent="0.7">
      <c r="A17" s="140" t="s">
        <v>119</v>
      </c>
      <c r="B17" s="5"/>
      <c r="D17" s="141">
        <f>SUM(D16)</f>
        <v>0</v>
      </c>
      <c r="E17" s="127"/>
      <c r="F17" s="141">
        <f>SUM(F16)</f>
        <v>0</v>
      </c>
      <c r="G17" s="127"/>
      <c r="H17" s="141">
        <f>SUM(H16)</f>
        <v>0</v>
      </c>
      <c r="I17" s="127"/>
      <c r="J17" s="141">
        <f>SUM(J16)</f>
        <v>-10080</v>
      </c>
      <c r="K17" s="35"/>
      <c r="L17" s="141">
        <f>SUM(L16)</f>
        <v>0</v>
      </c>
      <c r="M17" s="132"/>
      <c r="N17" s="141">
        <f>SUM(N16)</f>
        <v>0</v>
      </c>
      <c r="O17" s="132"/>
      <c r="P17" s="141">
        <f>SUM(P16)</f>
        <v>0</v>
      </c>
      <c r="Q17" s="35"/>
      <c r="R17" s="141">
        <f>SUM(R16)</f>
        <v>-10080</v>
      </c>
      <c r="S17" s="35"/>
      <c r="T17" s="132"/>
      <c r="U17" s="35"/>
      <c r="V17" s="132"/>
      <c r="W17" s="6"/>
    </row>
    <row r="18" spans="1:23" ht="21" customHeight="1" x14ac:dyDescent="0.7">
      <c r="A18" s="16" t="s">
        <v>120</v>
      </c>
      <c r="B18"/>
      <c r="C18" s="3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9"/>
      <c r="P18" s="25"/>
      <c r="Q18" s="25"/>
      <c r="R18" s="46"/>
      <c r="T18" s="132"/>
      <c r="U18" s="35"/>
      <c r="V18" s="132"/>
      <c r="W18" s="6"/>
    </row>
    <row r="19" spans="1:23" ht="21" customHeight="1" x14ac:dyDescent="0.7">
      <c r="A19" t="s">
        <v>121</v>
      </c>
      <c r="B19" s="22"/>
      <c r="C19" s="3"/>
      <c r="D19" s="34">
        <v>0</v>
      </c>
      <c r="E19" s="34"/>
      <c r="F19" s="34">
        <v>0</v>
      </c>
      <c r="G19" s="34"/>
      <c r="H19" s="34">
        <v>0</v>
      </c>
      <c r="I19" s="34"/>
      <c r="J19" s="34">
        <f>'PL 9-10'!J32</f>
        <v>-5106632</v>
      </c>
      <c r="K19" s="34"/>
      <c r="L19" s="119">
        <v>0</v>
      </c>
      <c r="M19" s="119"/>
      <c r="N19" s="119">
        <v>0</v>
      </c>
      <c r="O19" s="119"/>
      <c r="P19" s="110">
        <v>0</v>
      </c>
      <c r="Q19" s="34"/>
      <c r="R19" s="135">
        <f>SUM(D19:N19)</f>
        <v>-5106632</v>
      </c>
      <c r="T19" s="132"/>
      <c r="U19" s="35"/>
      <c r="V19" s="132"/>
      <c r="W19" s="6"/>
    </row>
    <row r="20" spans="1:23" ht="21" customHeight="1" x14ac:dyDescent="0.7">
      <c r="A20" s="22" t="s">
        <v>181</v>
      </c>
      <c r="B20" s="22"/>
      <c r="C20" s="3"/>
      <c r="D20" s="34">
        <v>0</v>
      </c>
      <c r="E20" s="34"/>
      <c r="F20" s="34">
        <v>0</v>
      </c>
      <c r="G20" s="34"/>
      <c r="H20" s="34">
        <v>0</v>
      </c>
      <c r="I20" s="34"/>
      <c r="J20" s="34">
        <v>0</v>
      </c>
      <c r="K20" s="34"/>
      <c r="L20" s="109">
        <v>1419545</v>
      </c>
      <c r="M20" s="109"/>
      <c r="N20" s="109">
        <v>1678</v>
      </c>
      <c r="O20" s="109"/>
      <c r="P20" s="110">
        <f>SUM(L20:N20)</f>
        <v>1421223</v>
      </c>
      <c r="Q20" s="40"/>
      <c r="R20" s="135">
        <f>SUM(D20:N20)</f>
        <v>1421223</v>
      </c>
      <c r="T20" s="132"/>
      <c r="U20" s="35"/>
      <c r="V20" s="132"/>
      <c r="W20" s="6"/>
    </row>
    <row r="21" spans="1:23" ht="21" customHeight="1" x14ac:dyDescent="0.7">
      <c r="A21" s="14" t="s">
        <v>123</v>
      </c>
      <c r="B21" s="22"/>
      <c r="C21" s="3"/>
      <c r="D21" s="63">
        <f>SUM(D19:D20)</f>
        <v>0</v>
      </c>
      <c r="E21" s="34"/>
      <c r="F21" s="63">
        <f>SUM(F19:F20)</f>
        <v>0</v>
      </c>
      <c r="G21" s="34"/>
      <c r="H21" s="63">
        <f>SUM(H19:H20)</f>
        <v>0</v>
      </c>
      <c r="I21" s="34"/>
      <c r="J21" s="63">
        <f>SUM(J19:J20)</f>
        <v>-5106632</v>
      </c>
      <c r="K21" s="34"/>
      <c r="L21" s="63">
        <f>SUM(L19:L20)</f>
        <v>1419545</v>
      </c>
      <c r="M21" s="29"/>
      <c r="N21" s="63">
        <f>SUM(N19:N20)</f>
        <v>1678</v>
      </c>
      <c r="O21" s="29"/>
      <c r="P21" s="63">
        <f>SUM(P19:P20)</f>
        <v>1421223</v>
      </c>
      <c r="Q21" s="34"/>
      <c r="R21" s="63">
        <f>SUM(R19:R20)</f>
        <v>-3685409</v>
      </c>
    </row>
    <row r="22" spans="1:23" ht="21" customHeight="1" x14ac:dyDescent="0.7">
      <c r="A22" s="22" t="s">
        <v>124</v>
      </c>
      <c r="B22" s="22"/>
      <c r="C22" s="3"/>
      <c r="D22" s="65">
        <v>0</v>
      </c>
      <c r="E22" s="34"/>
      <c r="F22" s="65">
        <v>0</v>
      </c>
      <c r="G22" s="34"/>
      <c r="H22" s="65">
        <v>0</v>
      </c>
      <c r="I22" s="34"/>
      <c r="J22" s="65">
        <v>120</v>
      </c>
      <c r="K22" s="25"/>
      <c r="L22" s="65">
        <f>-J22</f>
        <v>-120</v>
      </c>
      <c r="M22" s="40"/>
      <c r="N22" s="65">
        <v>0</v>
      </c>
      <c r="O22" s="40"/>
      <c r="P22" s="65">
        <f>SUM(L22:N22)</f>
        <v>-120</v>
      </c>
      <c r="Q22" s="25"/>
      <c r="R22" s="152">
        <f>SUM(D22:N22)</f>
        <v>0</v>
      </c>
    </row>
    <row r="23" spans="1:23" ht="22.4" customHeight="1" thickBot="1" x14ac:dyDescent="0.75">
      <c r="A23" s="18" t="s">
        <v>125</v>
      </c>
      <c r="C23" s="3"/>
      <c r="D23" s="64">
        <f>D12+D17+D21+D22</f>
        <v>201600</v>
      </c>
      <c r="E23" s="16"/>
      <c r="F23" s="64">
        <f>F12+F17+F21+F22</f>
        <v>20160</v>
      </c>
      <c r="G23" s="16"/>
      <c r="H23" s="64">
        <f>H12+H17+H21+H22</f>
        <v>2500000</v>
      </c>
      <c r="I23" s="16"/>
      <c r="J23" s="64">
        <f>J12+J17+J21+J22</f>
        <v>7293621</v>
      </c>
      <c r="K23" s="46"/>
      <c r="L23" s="64">
        <f>L12+L17+L21+L22</f>
        <v>3721572</v>
      </c>
      <c r="M23" s="29"/>
      <c r="N23" s="64">
        <f>N12+N17+N21+N22</f>
        <v>9438</v>
      </c>
      <c r="O23" s="29"/>
      <c r="P23" s="64">
        <f>P12+P17+P21+P22</f>
        <v>3731010</v>
      </c>
      <c r="Q23" s="46"/>
      <c r="R23" s="64">
        <f>R12+R17+R21+R22</f>
        <v>13746391</v>
      </c>
      <c r="T23" s="32">
        <f>R23-'BS 7-8'!J65</f>
        <v>0</v>
      </c>
    </row>
    <row r="24" spans="1:23" s="16" customFormat="1" ht="7.4" customHeight="1" thickTop="1" x14ac:dyDescent="0.7">
      <c r="A24" s="14"/>
      <c r="C24" s="3"/>
      <c r="J24" s="46"/>
      <c r="K24" s="46"/>
      <c r="L24" s="46"/>
      <c r="M24" s="46"/>
      <c r="N24" s="46"/>
      <c r="O24" s="46"/>
      <c r="P24" s="46"/>
      <c r="Q24" s="46"/>
      <c r="R24" s="46"/>
    </row>
    <row r="25" spans="1:23" ht="22.4" customHeight="1" x14ac:dyDescent="0.7">
      <c r="A25" s="31" t="s">
        <v>126</v>
      </c>
      <c r="B25" s="16"/>
      <c r="C25" s="3"/>
      <c r="D25" s="27"/>
      <c r="E25" s="27"/>
      <c r="F25" s="27"/>
      <c r="G25" s="27"/>
      <c r="H25" s="45"/>
      <c r="I25" s="27"/>
      <c r="J25" s="191"/>
      <c r="K25" s="46"/>
      <c r="L25" s="46"/>
      <c r="M25" s="46"/>
      <c r="N25" s="46"/>
      <c r="O25" s="46"/>
      <c r="P25" s="46"/>
      <c r="Q25" s="46"/>
      <c r="R25" s="46"/>
    </row>
    <row r="26" spans="1:23" s="6" customFormat="1" ht="22" x14ac:dyDescent="0.7">
      <c r="A26" s="16" t="s">
        <v>127</v>
      </c>
      <c r="B26"/>
      <c r="C26" s="16"/>
      <c r="D26" s="127">
        <f>D23</f>
        <v>201600</v>
      </c>
      <c r="E26" s="127"/>
      <c r="F26" s="127">
        <f>F23</f>
        <v>20160</v>
      </c>
      <c r="G26" s="127"/>
      <c r="H26" s="127">
        <f>H23</f>
        <v>2500000</v>
      </c>
      <c r="I26" s="127"/>
      <c r="J26" s="127">
        <f>J23</f>
        <v>7293621</v>
      </c>
      <c r="K26" s="127"/>
      <c r="L26" s="127">
        <f>L23</f>
        <v>3721572</v>
      </c>
      <c r="M26" s="127"/>
      <c r="N26" s="127">
        <f>N23</f>
        <v>9438</v>
      </c>
      <c r="O26" s="127"/>
      <c r="P26" s="127">
        <f>P23</f>
        <v>3731010</v>
      </c>
      <c r="Q26" s="127"/>
      <c r="R26" s="127">
        <f>R23</f>
        <v>13746391</v>
      </c>
      <c r="S26" s="83"/>
      <c r="T26" s="83"/>
      <c r="U26" s="83"/>
      <c r="V26" s="83"/>
      <c r="W26" s="4"/>
    </row>
    <row r="27" spans="1:23" ht="7.4" customHeight="1" x14ac:dyDescent="0.7">
      <c r="A27" s="31"/>
      <c r="B27" s="16"/>
      <c r="C27" s="3"/>
      <c r="D27" s="25"/>
      <c r="E27" s="25"/>
      <c r="F27" s="25"/>
      <c r="G27" s="25"/>
      <c r="H27" s="29"/>
      <c r="I27" s="25"/>
      <c r="J27" s="25"/>
      <c r="K27" s="25"/>
      <c r="L27" s="25"/>
      <c r="M27" s="25"/>
      <c r="N27" s="25"/>
      <c r="O27" s="25"/>
      <c r="P27" s="25"/>
      <c r="Q27" s="25"/>
      <c r="R27" s="46"/>
    </row>
    <row r="28" spans="1:23" s="6" customFormat="1" ht="22.5" customHeight="1" x14ac:dyDescent="0.7">
      <c r="A28" s="140" t="s">
        <v>116</v>
      </c>
      <c r="B28" s="16"/>
      <c r="C28" s="16"/>
      <c r="D28" s="132"/>
      <c r="E28" s="127"/>
      <c r="F28" s="132"/>
      <c r="G28" s="127"/>
      <c r="H28" s="132"/>
      <c r="I28" s="127"/>
      <c r="J28" s="132"/>
      <c r="K28" s="35"/>
      <c r="L28" s="132"/>
      <c r="M28" s="35"/>
      <c r="N28" s="132"/>
      <c r="O28" s="35"/>
      <c r="P28" s="132"/>
      <c r="Q28" s="35"/>
      <c r="R28" s="132"/>
      <c r="S28" s="35"/>
      <c r="T28" s="132"/>
      <c r="U28" s="35"/>
      <c r="V28" s="132"/>
    </row>
    <row r="29" spans="1:23" s="6" customFormat="1" ht="22.5" customHeight="1" x14ac:dyDescent="0.7">
      <c r="A29" s="140" t="s">
        <v>117</v>
      </c>
      <c r="B29" s="16"/>
      <c r="C29" s="16"/>
      <c r="D29" s="132"/>
      <c r="E29" s="127"/>
      <c r="F29" s="132"/>
      <c r="G29" s="127"/>
      <c r="H29" s="132"/>
      <c r="I29" s="127"/>
      <c r="J29" s="132"/>
      <c r="K29" s="35"/>
      <c r="L29" s="132"/>
      <c r="M29" s="35"/>
      <c r="N29" s="132"/>
      <c r="O29" s="35"/>
      <c r="P29" s="132"/>
      <c r="Q29" s="35"/>
      <c r="R29" s="132"/>
      <c r="S29" s="35"/>
      <c r="T29" s="132"/>
      <c r="U29" s="35"/>
      <c r="V29" s="132"/>
    </row>
    <row r="30" spans="1:23" ht="22.5" customHeight="1" x14ac:dyDescent="0.7">
      <c r="A30" s="22" t="s">
        <v>118</v>
      </c>
      <c r="B30" s="5">
        <v>22</v>
      </c>
      <c r="D30" s="163">
        <v>0</v>
      </c>
      <c r="E30" s="135"/>
      <c r="F30" s="163">
        <v>0</v>
      </c>
      <c r="G30" s="135"/>
      <c r="H30" s="163">
        <v>0</v>
      </c>
      <c r="I30" s="135"/>
      <c r="J30" s="65">
        <v>-10080</v>
      </c>
      <c r="K30" s="39"/>
      <c r="L30" s="34">
        <v>0</v>
      </c>
      <c r="M30" s="34"/>
      <c r="N30" s="34">
        <v>0</v>
      </c>
      <c r="O30" s="119"/>
      <c r="P30" s="110">
        <f>SUM(L30:N30)</f>
        <v>0</v>
      </c>
      <c r="Q30" s="39"/>
      <c r="R30" s="163">
        <f>J30</f>
        <v>-10080</v>
      </c>
      <c r="S30" s="39"/>
      <c r="T30" s="132"/>
      <c r="U30" s="35"/>
      <c r="V30" s="132"/>
      <c r="W30" s="6"/>
    </row>
    <row r="31" spans="1:23" ht="22.5" customHeight="1" x14ac:dyDescent="0.7">
      <c r="A31" s="140" t="s">
        <v>119</v>
      </c>
      <c r="B31" s="5"/>
      <c r="D31" s="141">
        <f>SUM(D30)</f>
        <v>0</v>
      </c>
      <c r="E31" s="127"/>
      <c r="F31" s="141">
        <f>SUM(F30)</f>
        <v>0</v>
      </c>
      <c r="G31" s="127"/>
      <c r="H31" s="141">
        <f>SUM(H30)</f>
        <v>0</v>
      </c>
      <c r="I31" s="127"/>
      <c r="J31" s="141">
        <f>SUM(J30)</f>
        <v>-10080</v>
      </c>
      <c r="K31" s="35"/>
      <c r="L31" s="141">
        <f>SUM(L30)</f>
        <v>0</v>
      </c>
      <c r="M31" s="132"/>
      <c r="N31" s="141">
        <f>SUM(N30)</f>
        <v>0</v>
      </c>
      <c r="O31" s="132"/>
      <c r="P31" s="141">
        <f>SUM(P30)</f>
        <v>0</v>
      </c>
      <c r="Q31" s="35"/>
      <c r="R31" s="141">
        <f>SUM(R30)</f>
        <v>-10080</v>
      </c>
      <c r="S31" s="35"/>
      <c r="T31" s="132"/>
      <c r="U31" s="35"/>
      <c r="V31" s="132"/>
      <c r="W31" s="6"/>
    </row>
    <row r="32" spans="1:23" ht="21" customHeight="1" x14ac:dyDescent="0.7">
      <c r="A32" s="16" t="s">
        <v>120</v>
      </c>
      <c r="B32"/>
      <c r="C32" s="3"/>
      <c r="D32" s="16"/>
      <c r="E32" s="16"/>
      <c r="F32" s="16"/>
      <c r="G32" s="16"/>
      <c r="H32" s="16"/>
      <c r="I32" s="16"/>
      <c r="J32" s="46"/>
      <c r="K32" s="46"/>
      <c r="L32" s="46"/>
      <c r="M32" s="46"/>
      <c r="N32" s="46"/>
      <c r="O32" s="46"/>
      <c r="P32" s="46"/>
      <c r="Q32" s="46"/>
      <c r="R32" s="46"/>
    </row>
    <row r="33" spans="1:18" ht="21" customHeight="1" x14ac:dyDescent="0.7">
      <c r="A33" t="s">
        <v>182</v>
      </c>
      <c r="B33" s="22"/>
      <c r="C33" s="3"/>
      <c r="D33" s="34">
        <v>0</v>
      </c>
      <c r="E33" s="34"/>
      <c r="F33" s="34">
        <v>0</v>
      </c>
      <c r="G33" s="34"/>
      <c r="H33" s="34">
        <v>0</v>
      </c>
      <c r="I33" s="34"/>
      <c r="J33" s="34">
        <f>'PL 9-10'!H32</f>
        <v>166174</v>
      </c>
      <c r="K33" s="34"/>
      <c r="L33" s="34">
        <v>0</v>
      </c>
      <c r="M33" s="34"/>
      <c r="N33" s="34">
        <v>0</v>
      </c>
      <c r="O33" s="119"/>
      <c r="P33" s="110">
        <f>SUM(L33:N33)</f>
        <v>0</v>
      </c>
      <c r="Q33" s="34"/>
      <c r="R33" s="135">
        <f t="shared" ref="R33:R34" si="0">SUM(D33:N33)</f>
        <v>166174</v>
      </c>
    </row>
    <row r="34" spans="1:18" ht="21" customHeight="1" x14ac:dyDescent="0.7">
      <c r="A34" s="22" t="s">
        <v>122</v>
      </c>
      <c r="B34" s="22"/>
      <c r="C34" s="3"/>
      <c r="D34" s="34">
        <v>0</v>
      </c>
      <c r="E34" s="34"/>
      <c r="F34" s="34">
        <v>0</v>
      </c>
      <c r="G34" s="34"/>
      <c r="H34" s="34">
        <v>0</v>
      </c>
      <c r="I34" s="34"/>
      <c r="J34" s="34">
        <v>0</v>
      </c>
      <c r="K34" s="34"/>
      <c r="L34" s="109">
        <f>ROUND('PL 9-10'!H55-('PL 9-10'!H55*20%),0)</f>
        <v>156584</v>
      </c>
      <c r="M34" s="109"/>
      <c r="N34" s="109">
        <f>ROUND('PL 9-10'!H56-('PL 9-10'!H56*20%),0)</f>
        <v>-8005</v>
      </c>
      <c r="O34" s="109"/>
      <c r="P34" s="110">
        <f>SUM(L34:N34)</f>
        <v>148579</v>
      </c>
      <c r="Q34" s="40"/>
      <c r="R34" s="135">
        <f t="shared" si="0"/>
        <v>148579</v>
      </c>
    </row>
    <row r="35" spans="1:18" ht="21" customHeight="1" x14ac:dyDescent="0.7">
      <c r="A35" s="14" t="s">
        <v>123</v>
      </c>
      <c r="B35" s="22"/>
      <c r="C35" s="3"/>
      <c r="D35" s="63">
        <f>SUM(D33:D34)</f>
        <v>0</v>
      </c>
      <c r="E35" s="25"/>
      <c r="F35" s="63">
        <f>SUM(F33:F34)</f>
        <v>0</v>
      </c>
      <c r="G35" s="25"/>
      <c r="H35" s="63">
        <f>SUM(H33:H34)</f>
        <v>0</v>
      </c>
      <c r="I35" s="25"/>
      <c r="J35" s="63">
        <f>SUM(J33:J34)</f>
        <v>166174</v>
      </c>
      <c r="K35" s="25"/>
      <c r="L35" s="63">
        <f>SUM(L33:L34)</f>
        <v>156584</v>
      </c>
      <c r="M35" s="29"/>
      <c r="N35" s="63">
        <f>SUM(N33:N34)</f>
        <v>-8005</v>
      </c>
      <c r="O35" s="29"/>
      <c r="P35" s="63">
        <f>SUM(P33:P34)</f>
        <v>148579</v>
      </c>
      <c r="Q35" s="25"/>
      <c r="R35" s="63">
        <f>SUM(R33:R34)</f>
        <v>314753</v>
      </c>
    </row>
    <row r="36" spans="1:18" s="16" customFormat="1" ht="7.4" customHeight="1" x14ac:dyDescent="0.7">
      <c r="A36" s="14"/>
      <c r="C36" s="3"/>
      <c r="J36" s="46"/>
      <c r="K36" s="46"/>
      <c r="L36" s="46"/>
      <c r="M36" s="46"/>
      <c r="N36" s="46"/>
      <c r="O36" s="46"/>
      <c r="P36" s="46"/>
      <c r="Q36" s="46"/>
      <c r="R36" s="46"/>
    </row>
    <row r="37" spans="1:18" ht="21" hidden="1" customHeight="1" x14ac:dyDescent="0.7">
      <c r="A37" s="22" t="s">
        <v>124</v>
      </c>
      <c r="B37" s="22"/>
      <c r="C37" s="3"/>
      <c r="D37" s="65"/>
      <c r="E37" s="34"/>
      <c r="F37" s="65"/>
      <c r="G37" s="34"/>
      <c r="H37" s="65"/>
      <c r="I37" s="34"/>
      <c r="J37" s="65"/>
      <c r="K37" s="25"/>
      <c r="L37" s="65"/>
      <c r="M37" s="40"/>
      <c r="N37" s="65"/>
      <c r="O37" s="40"/>
      <c r="P37" s="65">
        <f>SUM(L37:N37)</f>
        <v>0</v>
      </c>
      <c r="Q37" s="25"/>
      <c r="R37" s="152">
        <f>SUM(D37:N37)</f>
        <v>0</v>
      </c>
    </row>
    <row r="38" spans="1:18" s="16" customFormat="1" ht="7.4" hidden="1" customHeight="1" x14ac:dyDescent="0.7">
      <c r="A38" s="14"/>
      <c r="C38" s="3"/>
      <c r="J38" s="46"/>
      <c r="K38" s="46"/>
      <c r="L38" s="46"/>
      <c r="M38" s="46"/>
      <c r="N38" s="46"/>
      <c r="O38" s="46"/>
      <c r="P38" s="46"/>
      <c r="Q38" s="46"/>
      <c r="R38" s="46"/>
    </row>
    <row r="39" spans="1:18" ht="22.4" customHeight="1" thickBot="1" x14ac:dyDescent="0.75">
      <c r="A39" s="18" t="s">
        <v>128</v>
      </c>
      <c r="C39" s="3"/>
      <c r="D39" s="64">
        <f>D26+D31+D35</f>
        <v>201600</v>
      </c>
      <c r="E39" s="16"/>
      <c r="F39" s="64">
        <f>F26+F31+F35</f>
        <v>20160</v>
      </c>
      <c r="G39" s="16"/>
      <c r="H39" s="64">
        <f>H26+H31+H35</f>
        <v>2500000</v>
      </c>
      <c r="I39" s="16"/>
      <c r="J39" s="64">
        <f>J26+J31+J35+J37</f>
        <v>7449715</v>
      </c>
      <c r="K39" s="46"/>
      <c r="L39" s="64">
        <f>L26+L31+L35+L37</f>
        <v>3878156</v>
      </c>
      <c r="M39" s="29"/>
      <c r="N39" s="64">
        <f>N26+N31+N35</f>
        <v>1433</v>
      </c>
      <c r="O39" s="29"/>
      <c r="P39" s="64">
        <f>P26+P31+P35+P37</f>
        <v>3879589</v>
      </c>
      <c r="Q39" s="46"/>
      <c r="R39" s="64">
        <f>R26+R31+R35</f>
        <v>14051064</v>
      </c>
    </row>
    <row r="40" spans="1:18" ht="21" customHeight="1" thickTop="1" x14ac:dyDescent="0.65">
      <c r="J40" s="32"/>
      <c r="L40" s="32"/>
      <c r="M40" s="32"/>
      <c r="N40" s="32"/>
      <c r="O40" s="32"/>
      <c r="P40" s="32"/>
      <c r="R40" s="32"/>
    </row>
    <row r="41" spans="1:18" ht="21" customHeight="1" x14ac:dyDescent="0.65">
      <c r="D41" s="32"/>
      <c r="F41" s="32"/>
      <c r="H41" s="32"/>
      <c r="J41" s="32"/>
      <c r="L41" s="32"/>
      <c r="P41" s="177"/>
      <c r="Q41" s="177"/>
      <c r="R41" s="177"/>
    </row>
  </sheetData>
  <autoFilter ref="A15:B23" xr:uid="{00000000-0001-0000-0200-000000000000}"/>
  <mergeCells count="6">
    <mergeCell ref="A2:D2"/>
    <mergeCell ref="D10:R10"/>
    <mergeCell ref="D3:R3"/>
    <mergeCell ref="F4:J4"/>
    <mergeCell ref="F7:H7"/>
    <mergeCell ref="L4:P4"/>
  </mergeCells>
  <pageMargins left="0.8" right="0.41" top="0.48" bottom="0.25" header="0.5" footer="0.5"/>
  <pageSetup paperSize="9" scale="64" firstPageNumber="12" fitToWidth="0" fitToHeight="0" orientation="landscape" useFirstPageNumber="1" r:id="rId1"/>
  <headerFooter>
    <oddFooter>&amp;L  
หมายเหตุประกอบงบการเงินเป็นส่วนหนึ่งของงบการเงินนี้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19"/>
  <sheetViews>
    <sheetView tabSelected="1" view="pageBreakPreview" topLeftCell="A64" zoomScale="90" zoomScaleNormal="85" zoomScaleSheetLayoutView="90" workbookViewId="0">
      <selection activeCell="J79" sqref="J79"/>
    </sheetView>
  </sheetViews>
  <sheetFormatPr defaultColWidth="9.09765625" defaultRowHeight="21" customHeight="1" x14ac:dyDescent="0.65"/>
  <cols>
    <col min="1" max="1" width="56.59765625" style="12" bestFit="1" customWidth="1"/>
    <col min="2" max="2" width="9.09765625" style="12" customWidth="1"/>
    <col min="3" max="3" width="0.8984375" style="12" customWidth="1"/>
    <col min="4" max="4" width="13.3984375" style="6" customWidth="1"/>
    <col min="5" max="5" width="0.8984375" style="6" customWidth="1"/>
    <col min="6" max="6" width="13.59765625" style="6" customWidth="1"/>
    <col min="7" max="7" width="0.8984375" style="6" customWidth="1"/>
    <col min="8" max="8" width="13.3984375" style="6" customWidth="1"/>
    <col min="9" max="9" width="0.8984375" style="6" customWidth="1"/>
    <col min="10" max="10" width="13.3984375" style="6" customWidth="1"/>
    <col min="11" max="13" width="12.59765625" style="6" bestFit="1" customWidth="1"/>
    <col min="14" max="29" width="9.09765625" style="6"/>
    <col min="30" max="30" width="9.09765625" style="6" customWidth="1"/>
    <col min="31" max="258" width="9.09765625" style="6"/>
    <col min="259" max="259" width="56.59765625" style="6" bestFit="1" customWidth="1"/>
    <col min="260" max="260" width="13.3984375" style="6" customWidth="1"/>
    <col min="261" max="261" width="0.8984375" style="6" customWidth="1"/>
    <col min="262" max="262" width="13.59765625" style="6" customWidth="1"/>
    <col min="263" max="263" width="0.8984375" style="6" customWidth="1"/>
    <col min="264" max="264" width="13.3984375" style="6" customWidth="1"/>
    <col min="265" max="265" width="0.8984375" style="6" customWidth="1"/>
    <col min="266" max="266" width="13.3984375" style="6" customWidth="1"/>
    <col min="267" max="269" width="12.59765625" style="6" bestFit="1" customWidth="1"/>
    <col min="270" max="514" width="9.09765625" style="6"/>
    <col min="515" max="515" width="56.59765625" style="6" bestFit="1" customWidth="1"/>
    <col min="516" max="516" width="13.3984375" style="6" customWidth="1"/>
    <col min="517" max="517" width="0.8984375" style="6" customWidth="1"/>
    <col min="518" max="518" width="13.59765625" style="6" customWidth="1"/>
    <col min="519" max="519" width="0.8984375" style="6" customWidth="1"/>
    <col min="520" max="520" width="13.3984375" style="6" customWidth="1"/>
    <col min="521" max="521" width="0.8984375" style="6" customWidth="1"/>
    <col min="522" max="522" width="13.3984375" style="6" customWidth="1"/>
    <col min="523" max="525" width="12.59765625" style="6" bestFit="1" customWidth="1"/>
    <col min="526" max="770" width="9.09765625" style="6"/>
    <col min="771" max="771" width="56.59765625" style="6" bestFit="1" customWidth="1"/>
    <col min="772" max="772" width="13.3984375" style="6" customWidth="1"/>
    <col min="773" max="773" width="0.8984375" style="6" customWidth="1"/>
    <col min="774" max="774" width="13.59765625" style="6" customWidth="1"/>
    <col min="775" max="775" width="0.8984375" style="6" customWidth="1"/>
    <col min="776" max="776" width="13.3984375" style="6" customWidth="1"/>
    <col min="777" max="777" width="0.8984375" style="6" customWidth="1"/>
    <col min="778" max="778" width="13.3984375" style="6" customWidth="1"/>
    <col min="779" max="781" width="12.59765625" style="6" bestFit="1" customWidth="1"/>
    <col min="782" max="1026" width="9.09765625" style="6"/>
    <col min="1027" max="1027" width="56.59765625" style="6" bestFit="1" customWidth="1"/>
    <col min="1028" max="1028" width="13.3984375" style="6" customWidth="1"/>
    <col min="1029" max="1029" width="0.8984375" style="6" customWidth="1"/>
    <col min="1030" max="1030" width="13.59765625" style="6" customWidth="1"/>
    <col min="1031" max="1031" width="0.8984375" style="6" customWidth="1"/>
    <col min="1032" max="1032" width="13.3984375" style="6" customWidth="1"/>
    <col min="1033" max="1033" width="0.8984375" style="6" customWidth="1"/>
    <col min="1034" max="1034" width="13.3984375" style="6" customWidth="1"/>
    <col min="1035" max="1037" width="12.59765625" style="6" bestFit="1" customWidth="1"/>
    <col min="1038" max="1282" width="9.09765625" style="6"/>
    <col min="1283" max="1283" width="56.59765625" style="6" bestFit="1" customWidth="1"/>
    <col min="1284" max="1284" width="13.3984375" style="6" customWidth="1"/>
    <col min="1285" max="1285" width="0.8984375" style="6" customWidth="1"/>
    <col min="1286" max="1286" width="13.59765625" style="6" customWidth="1"/>
    <col min="1287" max="1287" width="0.8984375" style="6" customWidth="1"/>
    <col min="1288" max="1288" width="13.3984375" style="6" customWidth="1"/>
    <col min="1289" max="1289" width="0.8984375" style="6" customWidth="1"/>
    <col min="1290" max="1290" width="13.3984375" style="6" customWidth="1"/>
    <col min="1291" max="1293" width="12.59765625" style="6" bestFit="1" customWidth="1"/>
    <col min="1294" max="1538" width="9.09765625" style="6"/>
    <col min="1539" max="1539" width="56.59765625" style="6" bestFit="1" customWidth="1"/>
    <col min="1540" max="1540" width="13.3984375" style="6" customWidth="1"/>
    <col min="1541" max="1541" width="0.8984375" style="6" customWidth="1"/>
    <col min="1542" max="1542" width="13.59765625" style="6" customWidth="1"/>
    <col min="1543" max="1543" width="0.8984375" style="6" customWidth="1"/>
    <col min="1544" max="1544" width="13.3984375" style="6" customWidth="1"/>
    <col min="1545" max="1545" width="0.8984375" style="6" customWidth="1"/>
    <col min="1546" max="1546" width="13.3984375" style="6" customWidth="1"/>
    <col min="1547" max="1549" width="12.59765625" style="6" bestFit="1" customWidth="1"/>
    <col min="1550" max="1794" width="9.09765625" style="6"/>
    <col min="1795" max="1795" width="56.59765625" style="6" bestFit="1" customWidth="1"/>
    <col min="1796" max="1796" width="13.3984375" style="6" customWidth="1"/>
    <col min="1797" max="1797" width="0.8984375" style="6" customWidth="1"/>
    <col min="1798" max="1798" width="13.59765625" style="6" customWidth="1"/>
    <col min="1799" max="1799" width="0.8984375" style="6" customWidth="1"/>
    <col min="1800" max="1800" width="13.3984375" style="6" customWidth="1"/>
    <col min="1801" max="1801" width="0.8984375" style="6" customWidth="1"/>
    <col min="1802" max="1802" width="13.3984375" style="6" customWidth="1"/>
    <col min="1803" max="1805" width="12.59765625" style="6" bestFit="1" customWidth="1"/>
    <col min="1806" max="2050" width="9.09765625" style="6"/>
    <col min="2051" max="2051" width="56.59765625" style="6" bestFit="1" customWidth="1"/>
    <col min="2052" max="2052" width="13.3984375" style="6" customWidth="1"/>
    <col min="2053" max="2053" width="0.8984375" style="6" customWidth="1"/>
    <col min="2054" max="2054" width="13.59765625" style="6" customWidth="1"/>
    <col min="2055" max="2055" width="0.8984375" style="6" customWidth="1"/>
    <col min="2056" max="2056" width="13.3984375" style="6" customWidth="1"/>
    <col min="2057" max="2057" width="0.8984375" style="6" customWidth="1"/>
    <col min="2058" max="2058" width="13.3984375" style="6" customWidth="1"/>
    <col min="2059" max="2061" width="12.59765625" style="6" bestFit="1" customWidth="1"/>
    <col min="2062" max="2306" width="9.09765625" style="6"/>
    <col min="2307" max="2307" width="56.59765625" style="6" bestFit="1" customWidth="1"/>
    <col min="2308" max="2308" width="13.3984375" style="6" customWidth="1"/>
    <col min="2309" max="2309" width="0.8984375" style="6" customWidth="1"/>
    <col min="2310" max="2310" width="13.59765625" style="6" customWidth="1"/>
    <col min="2311" max="2311" width="0.8984375" style="6" customWidth="1"/>
    <col min="2312" max="2312" width="13.3984375" style="6" customWidth="1"/>
    <col min="2313" max="2313" width="0.8984375" style="6" customWidth="1"/>
    <col min="2314" max="2314" width="13.3984375" style="6" customWidth="1"/>
    <col min="2315" max="2317" width="12.59765625" style="6" bestFit="1" customWidth="1"/>
    <col min="2318" max="2562" width="9.09765625" style="6"/>
    <col min="2563" max="2563" width="56.59765625" style="6" bestFit="1" customWidth="1"/>
    <col min="2564" max="2564" width="13.3984375" style="6" customWidth="1"/>
    <col min="2565" max="2565" width="0.8984375" style="6" customWidth="1"/>
    <col min="2566" max="2566" width="13.59765625" style="6" customWidth="1"/>
    <col min="2567" max="2567" width="0.8984375" style="6" customWidth="1"/>
    <col min="2568" max="2568" width="13.3984375" style="6" customWidth="1"/>
    <col min="2569" max="2569" width="0.8984375" style="6" customWidth="1"/>
    <col min="2570" max="2570" width="13.3984375" style="6" customWidth="1"/>
    <col min="2571" max="2573" width="12.59765625" style="6" bestFit="1" customWidth="1"/>
    <col min="2574" max="2818" width="9.09765625" style="6"/>
    <col min="2819" max="2819" width="56.59765625" style="6" bestFit="1" customWidth="1"/>
    <col min="2820" max="2820" width="13.3984375" style="6" customWidth="1"/>
    <col min="2821" max="2821" width="0.8984375" style="6" customWidth="1"/>
    <col min="2822" max="2822" width="13.59765625" style="6" customWidth="1"/>
    <col min="2823" max="2823" width="0.8984375" style="6" customWidth="1"/>
    <col min="2824" max="2824" width="13.3984375" style="6" customWidth="1"/>
    <col min="2825" max="2825" width="0.8984375" style="6" customWidth="1"/>
    <col min="2826" max="2826" width="13.3984375" style="6" customWidth="1"/>
    <col min="2827" max="2829" width="12.59765625" style="6" bestFit="1" customWidth="1"/>
    <col min="2830" max="3074" width="9.09765625" style="6"/>
    <col min="3075" max="3075" width="56.59765625" style="6" bestFit="1" customWidth="1"/>
    <col min="3076" max="3076" width="13.3984375" style="6" customWidth="1"/>
    <col min="3077" max="3077" width="0.8984375" style="6" customWidth="1"/>
    <col min="3078" max="3078" width="13.59765625" style="6" customWidth="1"/>
    <col min="3079" max="3079" width="0.8984375" style="6" customWidth="1"/>
    <col min="3080" max="3080" width="13.3984375" style="6" customWidth="1"/>
    <col min="3081" max="3081" width="0.8984375" style="6" customWidth="1"/>
    <col min="3082" max="3082" width="13.3984375" style="6" customWidth="1"/>
    <col min="3083" max="3085" width="12.59765625" style="6" bestFit="1" customWidth="1"/>
    <col min="3086" max="3330" width="9.09765625" style="6"/>
    <col min="3331" max="3331" width="56.59765625" style="6" bestFit="1" customWidth="1"/>
    <col min="3332" max="3332" width="13.3984375" style="6" customWidth="1"/>
    <col min="3333" max="3333" width="0.8984375" style="6" customWidth="1"/>
    <col min="3334" max="3334" width="13.59765625" style="6" customWidth="1"/>
    <col min="3335" max="3335" width="0.8984375" style="6" customWidth="1"/>
    <col min="3336" max="3336" width="13.3984375" style="6" customWidth="1"/>
    <col min="3337" max="3337" width="0.8984375" style="6" customWidth="1"/>
    <col min="3338" max="3338" width="13.3984375" style="6" customWidth="1"/>
    <col min="3339" max="3341" width="12.59765625" style="6" bestFit="1" customWidth="1"/>
    <col min="3342" max="3586" width="9.09765625" style="6"/>
    <col min="3587" max="3587" width="56.59765625" style="6" bestFit="1" customWidth="1"/>
    <col min="3588" max="3588" width="13.3984375" style="6" customWidth="1"/>
    <col min="3589" max="3589" width="0.8984375" style="6" customWidth="1"/>
    <col min="3590" max="3590" width="13.59765625" style="6" customWidth="1"/>
    <col min="3591" max="3591" width="0.8984375" style="6" customWidth="1"/>
    <col min="3592" max="3592" width="13.3984375" style="6" customWidth="1"/>
    <col min="3593" max="3593" width="0.8984375" style="6" customWidth="1"/>
    <col min="3594" max="3594" width="13.3984375" style="6" customWidth="1"/>
    <col min="3595" max="3597" width="12.59765625" style="6" bestFit="1" customWidth="1"/>
    <col min="3598" max="3842" width="9.09765625" style="6"/>
    <col min="3843" max="3843" width="56.59765625" style="6" bestFit="1" customWidth="1"/>
    <col min="3844" max="3844" width="13.3984375" style="6" customWidth="1"/>
    <col min="3845" max="3845" width="0.8984375" style="6" customWidth="1"/>
    <col min="3846" max="3846" width="13.59765625" style="6" customWidth="1"/>
    <col min="3847" max="3847" width="0.8984375" style="6" customWidth="1"/>
    <col min="3848" max="3848" width="13.3984375" style="6" customWidth="1"/>
    <col min="3849" max="3849" width="0.8984375" style="6" customWidth="1"/>
    <col min="3850" max="3850" width="13.3984375" style="6" customWidth="1"/>
    <col min="3851" max="3853" width="12.59765625" style="6" bestFit="1" customWidth="1"/>
    <col min="3854" max="4098" width="9.09765625" style="6"/>
    <col min="4099" max="4099" width="56.59765625" style="6" bestFit="1" customWidth="1"/>
    <col min="4100" max="4100" width="13.3984375" style="6" customWidth="1"/>
    <col min="4101" max="4101" width="0.8984375" style="6" customWidth="1"/>
    <col min="4102" max="4102" width="13.59765625" style="6" customWidth="1"/>
    <col min="4103" max="4103" width="0.8984375" style="6" customWidth="1"/>
    <col min="4104" max="4104" width="13.3984375" style="6" customWidth="1"/>
    <col min="4105" max="4105" width="0.8984375" style="6" customWidth="1"/>
    <col min="4106" max="4106" width="13.3984375" style="6" customWidth="1"/>
    <col min="4107" max="4109" width="12.59765625" style="6" bestFit="1" customWidth="1"/>
    <col min="4110" max="4354" width="9.09765625" style="6"/>
    <col min="4355" max="4355" width="56.59765625" style="6" bestFit="1" customWidth="1"/>
    <col min="4356" max="4356" width="13.3984375" style="6" customWidth="1"/>
    <col min="4357" max="4357" width="0.8984375" style="6" customWidth="1"/>
    <col min="4358" max="4358" width="13.59765625" style="6" customWidth="1"/>
    <col min="4359" max="4359" width="0.8984375" style="6" customWidth="1"/>
    <col min="4360" max="4360" width="13.3984375" style="6" customWidth="1"/>
    <col min="4361" max="4361" width="0.8984375" style="6" customWidth="1"/>
    <col min="4362" max="4362" width="13.3984375" style="6" customWidth="1"/>
    <col min="4363" max="4365" width="12.59765625" style="6" bestFit="1" customWidth="1"/>
    <col min="4366" max="4610" width="9.09765625" style="6"/>
    <col min="4611" max="4611" width="56.59765625" style="6" bestFit="1" customWidth="1"/>
    <col min="4612" max="4612" width="13.3984375" style="6" customWidth="1"/>
    <col min="4613" max="4613" width="0.8984375" style="6" customWidth="1"/>
    <col min="4614" max="4614" width="13.59765625" style="6" customWidth="1"/>
    <col min="4615" max="4615" width="0.8984375" style="6" customWidth="1"/>
    <col min="4616" max="4616" width="13.3984375" style="6" customWidth="1"/>
    <col min="4617" max="4617" width="0.8984375" style="6" customWidth="1"/>
    <col min="4618" max="4618" width="13.3984375" style="6" customWidth="1"/>
    <col min="4619" max="4621" width="12.59765625" style="6" bestFit="1" customWidth="1"/>
    <col min="4622" max="4866" width="9.09765625" style="6"/>
    <col min="4867" max="4867" width="56.59765625" style="6" bestFit="1" customWidth="1"/>
    <col min="4868" max="4868" width="13.3984375" style="6" customWidth="1"/>
    <col min="4869" max="4869" width="0.8984375" style="6" customWidth="1"/>
    <col min="4870" max="4870" width="13.59765625" style="6" customWidth="1"/>
    <col min="4871" max="4871" width="0.8984375" style="6" customWidth="1"/>
    <col min="4872" max="4872" width="13.3984375" style="6" customWidth="1"/>
    <col min="4873" max="4873" width="0.8984375" style="6" customWidth="1"/>
    <col min="4874" max="4874" width="13.3984375" style="6" customWidth="1"/>
    <col min="4875" max="4877" width="12.59765625" style="6" bestFit="1" customWidth="1"/>
    <col min="4878" max="5122" width="9.09765625" style="6"/>
    <col min="5123" max="5123" width="56.59765625" style="6" bestFit="1" customWidth="1"/>
    <col min="5124" max="5124" width="13.3984375" style="6" customWidth="1"/>
    <col min="5125" max="5125" width="0.8984375" style="6" customWidth="1"/>
    <col min="5126" max="5126" width="13.59765625" style="6" customWidth="1"/>
    <col min="5127" max="5127" width="0.8984375" style="6" customWidth="1"/>
    <col min="5128" max="5128" width="13.3984375" style="6" customWidth="1"/>
    <col min="5129" max="5129" width="0.8984375" style="6" customWidth="1"/>
    <col min="5130" max="5130" width="13.3984375" style="6" customWidth="1"/>
    <col min="5131" max="5133" width="12.59765625" style="6" bestFit="1" customWidth="1"/>
    <col min="5134" max="5378" width="9.09765625" style="6"/>
    <col min="5379" max="5379" width="56.59765625" style="6" bestFit="1" customWidth="1"/>
    <col min="5380" max="5380" width="13.3984375" style="6" customWidth="1"/>
    <col min="5381" max="5381" width="0.8984375" style="6" customWidth="1"/>
    <col min="5382" max="5382" width="13.59765625" style="6" customWidth="1"/>
    <col min="5383" max="5383" width="0.8984375" style="6" customWidth="1"/>
    <col min="5384" max="5384" width="13.3984375" style="6" customWidth="1"/>
    <col min="5385" max="5385" width="0.8984375" style="6" customWidth="1"/>
    <col min="5386" max="5386" width="13.3984375" style="6" customWidth="1"/>
    <col min="5387" max="5389" width="12.59765625" style="6" bestFit="1" customWidth="1"/>
    <col min="5390" max="5634" width="9.09765625" style="6"/>
    <col min="5635" max="5635" width="56.59765625" style="6" bestFit="1" customWidth="1"/>
    <col min="5636" max="5636" width="13.3984375" style="6" customWidth="1"/>
    <col min="5637" max="5637" width="0.8984375" style="6" customWidth="1"/>
    <col min="5638" max="5638" width="13.59765625" style="6" customWidth="1"/>
    <col min="5639" max="5639" width="0.8984375" style="6" customWidth="1"/>
    <col min="5640" max="5640" width="13.3984375" style="6" customWidth="1"/>
    <col min="5641" max="5641" width="0.8984375" style="6" customWidth="1"/>
    <col min="5642" max="5642" width="13.3984375" style="6" customWidth="1"/>
    <col min="5643" max="5645" width="12.59765625" style="6" bestFit="1" customWidth="1"/>
    <col min="5646" max="5890" width="9.09765625" style="6"/>
    <col min="5891" max="5891" width="56.59765625" style="6" bestFit="1" customWidth="1"/>
    <col min="5892" max="5892" width="13.3984375" style="6" customWidth="1"/>
    <col min="5893" max="5893" width="0.8984375" style="6" customWidth="1"/>
    <col min="5894" max="5894" width="13.59765625" style="6" customWidth="1"/>
    <col min="5895" max="5895" width="0.8984375" style="6" customWidth="1"/>
    <col min="5896" max="5896" width="13.3984375" style="6" customWidth="1"/>
    <col min="5897" max="5897" width="0.8984375" style="6" customWidth="1"/>
    <col min="5898" max="5898" width="13.3984375" style="6" customWidth="1"/>
    <col min="5899" max="5901" width="12.59765625" style="6" bestFit="1" customWidth="1"/>
    <col min="5902" max="6146" width="9.09765625" style="6"/>
    <col min="6147" max="6147" width="56.59765625" style="6" bestFit="1" customWidth="1"/>
    <col min="6148" max="6148" width="13.3984375" style="6" customWidth="1"/>
    <col min="6149" max="6149" width="0.8984375" style="6" customWidth="1"/>
    <col min="6150" max="6150" width="13.59765625" style="6" customWidth="1"/>
    <col min="6151" max="6151" width="0.8984375" style="6" customWidth="1"/>
    <col min="6152" max="6152" width="13.3984375" style="6" customWidth="1"/>
    <col min="6153" max="6153" width="0.8984375" style="6" customWidth="1"/>
    <col min="6154" max="6154" width="13.3984375" style="6" customWidth="1"/>
    <col min="6155" max="6157" width="12.59765625" style="6" bestFit="1" customWidth="1"/>
    <col min="6158" max="6402" width="9.09765625" style="6"/>
    <col min="6403" max="6403" width="56.59765625" style="6" bestFit="1" customWidth="1"/>
    <col min="6404" max="6404" width="13.3984375" style="6" customWidth="1"/>
    <col min="6405" max="6405" width="0.8984375" style="6" customWidth="1"/>
    <col min="6406" max="6406" width="13.59765625" style="6" customWidth="1"/>
    <col min="6407" max="6407" width="0.8984375" style="6" customWidth="1"/>
    <col min="6408" max="6408" width="13.3984375" style="6" customWidth="1"/>
    <col min="6409" max="6409" width="0.8984375" style="6" customWidth="1"/>
    <col min="6410" max="6410" width="13.3984375" style="6" customWidth="1"/>
    <col min="6411" max="6413" width="12.59765625" style="6" bestFit="1" customWidth="1"/>
    <col min="6414" max="6658" width="9.09765625" style="6"/>
    <col min="6659" max="6659" width="56.59765625" style="6" bestFit="1" customWidth="1"/>
    <col min="6660" max="6660" width="13.3984375" style="6" customWidth="1"/>
    <col min="6661" max="6661" width="0.8984375" style="6" customWidth="1"/>
    <col min="6662" max="6662" width="13.59765625" style="6" customWidth="1"/>
    <col min="6663" max="6663" width="0.8984375" style="6" customWidth="1"/>
    <col min="6664" max="6664" width="13.3984375" style="6" customWidth="1"/>
    <col min="6665" max="6665" width="0.8984375" style="6" customWidth="1"/>
    <col min="6666" max="6666" width="13.3984375" style="6" customWidth="1"/>
    <col min="6667" max="6669" width="12.59765625" style="6" bestFit="1" customWidth="1"/>
    <col min="6670" max="6914" width="9.09765625" style="6"/>
    <col min="6915" max="6915" width="56.59765625" style="6" bestFit="1" customWidth="1"/>
    <col min="6916" max="6916" width="13.3984375" style="6" customWidth="1"/>
    <col min="6917" max="6917" width="0.8984375" style="6" customWidth="1"/>
    <col min="6918" max="6918" width="13.59765625" style="6" customWidth="1"/>
    <col min="6919" max="6919" width="0.8984375" style="6" customWidth="1"/>
    <col min="6920" max="6920" width="13.3984375" style="6" customWidth="1"/>
    <col min="6921" max="6921" width="0.8984375" style="6" customWidth="1"/>
    <col min="6922" max="6922" width="13.3984375" style="6" customWidth="1"/>
    <col min="6923" max="6925" width="12.59765625" style="6" bestFit="1" customWidth="1"/>
    <col min="6926" max="7170" width="9.09765625" style="6"/>
    <col min="7171" max="7171" width="56.59765625" style="6" bestFit="1" customWidth="1"/>
    <col min="7172" max="7172" width="13.3984375" style="6" customWidth="1"/>
    <col min="7173" max="7173" width="0.8984375" style="6" customWidth="1"/>
    <col min="7174" max="7174" width="13.59765625" style="6" customWidth="1"/>
    <col min="7175" max="7175" width="0.8984375" style="6" customWidth="1"/>
    <col min="7176" max="7176" width="13.3984375" style="6" customWidth="1"/>
    <col min="7177" max="7177" width="0.8984375" style="6" customWidth="1"/>
    <col min="7178" max="7178" width="13.3984375" style="6" customWidth="1"/>
    <col min="7179" max="7181" width="12.59765625" style="6" bestFit="1" customWidth="1"/>
    <col min="7182" max="7426" width="9.09765625" style="6"/>
    <col min="7427" max="7427" width="56.59765625" style="6" bestFit="1" customWidth="1"/>
    <col min="7428" max="7428" width="13.3984375" style="6" customWidth="1"/>
    <col min="7429" max="7429" width="0.8984375" style="6" customWidth="1"/>
    <col min="7430" max="7430" width="13.59765625" style="6" customWidth="1"/>
    <col min="7431" max="7431" width="0.8984375" style="6" customWidth="1"/>
    <col min="7432" max="7432" width="13.3984375" style="6" customWidth="1"/>
    <col min="7433" max="7433" width="0.8984375" style="6" customWidth="1"/>
    <col min="7434" max="7434" width="13.3984375" style="6" customWidth="1"/>
    <col min="7435" max="7437" width="12.59765625" style="6" bestFit="1" customWidth="1"/>
    <col min="7438" max="7682" width="9.09765625" style="6"/>
    <col min="7683" max="7683" width="56.59765625" style="6" bestFit="1" customWidth="1"/>
    <col min="7684" max="7684" width="13.3984375" style="6" customWidth="1"/>
    <col min="7685" max="7685" width="0.8984375" style="6" customWidth="1"/>
    <col min="7686" max="7686" width="13.59765625" style="6" customWidth="1"/>
    <col min="7687" max="7687" width="0.8984375" style="6" customWidth="1"/>
    <col min="7688" max="7688" width="13.3984375" style="6" customWidth="1"/>
    <col min="7689" max="7689" width="0.8984375" style="6" customWidth="1"/>
    <col min="7690" max="7690" width="13.3984375" style="6" customWidth="1"/>
    <col min="7691" max="7693" width="12.59765625" style="6" bestFit="1" customWidth="1"/>
    <col min="7694" max="7938" width="9.09765625" style="6"/>
    <col min="7939" max="7939" width="56.59765625" style="6" bestFit="1" customWidth="1"/>
    <col min="7940" max="7940" width="13.3984375" style="6" customWidth="1"/>
    <col min="7941" max="7941" width="0.8984375" style="6" customWidth="1"/>
    <col min="7942" max="7942" width="13.59765625" style="6" customWidth="1"/>
    <col min="7943" max="7943" width="0.8984375" style="6" customWidth="1"/>
    <col min="7944" max="7944" width="13.3984375" style="6" customWidth="1"/>
    <col min="7945" max="7945" width="0.8984375" style="6" customWidth="1"/>
    <col min="7946" max="7946" width="13.3984375" style="6" customWidth="1"/>
    <col min="7947" max="7949" width="12.59765625" style="6" bestFit="1" customWidth="1"/>
    <col min="7950" max="8194" width="9.09765625" style="6"/>
    <col min="8195" max="8195" width="56.59765625" style="6" bestFit="1" customWidth="1"/>
    <col min="8196" max="8196" width="13.3984375" style="6" customWidth="1"/>
    <col min="8197" max="8197" width="0.8984375" style="6" customWidth="1"/>
    <col min="8198" max="8198" width="13.59765625" style="6" customWidth="1"/>
    <col min="8199" max="8199" width="0.8984375" style="6" customWidth="1"/>
    <col min="8200" max="8200" width="13.3984375" style="6" customWidth="1"/>
    <col min="8201" max="8201" width="0.8984375" style="6" customWidth="1"/>
    <col min="8202" max="8202" width="13.3984375" style="6" customWidth="1"/>
    <col min="8203" max="8205" width="12.59765625" style="6" bestFit="1" customWidth="1"/>
    <col min="8206" max="8450" width="9.09765625" style="6"/>
    <col min="8451" max="8451" width="56.59765625" style="6" bestFit="1" customWidth="1"/>
    <col min="8452" max="8452" width="13.3984375" style="6" customWidth="1"/>
    <col min="8453" max="8453" width="0.8984375" style="6" customWidth="1"/>
    <col min="8454" max="8454" width="13.59765625" style="6" customWidth="1"/>
    <col min="8455" max="8455" width="0.8984375" style="6" customWidth="1"/>
    <col min="8456" max="8456" width="13.3984375" style="6" customWidth="1"/>
    <col min="8457" max="8457" width="0.8984375" style="6" customWidth="1"/>
    <col min="8458" max="8458" width="13.3984375" style="6" customWidth="1"/>
    <col min="8459" max="8461" width="12.59765625" style="6" bestFit="1" customWidth="1"/>
    <col min="8462" max="8706" width="9.09765625" style="6"/>
    <col min="8707" max="8707" width="56.59765625" style="6" bestFit="1" customWidth="1"/>
    <col min="8708" max="8708" width="13.3984375" style="6" customWidth="1"/>
    <col min="8709" max="8709" width="0.8984375" style="6" customWidth="1"/>
    <col min="8710" max="8710" width="13.59765625" style="6" customWidth="1"/>
    <col min="8711" max="8711" width="0.8984375" style="6" customWidth="1"/>
    <col min="8712" max="8712" width="13.3984375" style="6" customWidth="1"/>
    <col min="8713" max="8713" width="0.8984375" style="6" customWidth="1"/>
    <col min="8714" max="8714" width="13.3984375" style="6" customWidth="1"/>
    <col min="8715" max="8717" width="12.59765625" style="6" bestFit="1" customWidth="1"/>
    <col min="8718" max="8962" width="9.09765625" style="6"/>
    <col min="8963" max="8963" width="56.59765625" style="6" bestFit="1" customWidth="1"/>
    <col min="8964" max="8964" width="13.3984375" style="6" customWidth="1"/>
    <col min="8965" max="8965" width="0.8984375" style="6" customWidth="1"/>
    <col min="8966" max="8966" width="13.59765625" style="6" customWidth="1"/>
    <col min="8967" max="8967" width="0.8984375" style="6" customWidth="1"/>
    <col min="8968" max="8968" width="13.3984375" style="6" customWidth="1"/>
    <col min="8969" max="8969" width="0.8984375" style="6" customWidth="1"/>
    <col min="8970" max="8970" width="13.3984375" style="6" customWidth="1"/>
    <col min="8971" max="8973" width="12.59765625" style="6" bestFit="1" customWidth="1"/>
    <col min="8974" max="9218" width="9.09765625" style="6"/>
    <col min="9219" max="9219" width="56.59765625" style="6" bestFit="1" customWidth="1"/>
    <col min="9220" max="9220" width="13.3984375" style="6" customWidth="1"/>
    <col min="9221" max="9221" width="0.8984375" style="6" customWidth="1"/>
    <col min="9222" max="9222" width="13.59765625" style="6" customWidth="1"/>
    <col min="9223" max="9223" width="0.8984375" style="6" customWidth="1"/>
    <col min="9224" max="9224" width="13.3984375" style="6" customWidth="1"/>
    <col min="9225" max="9225" width="0.8984375" style="6" customWidth="1"/>
    <col min="9226" max="9226" width="13.3984375" style="6" customWidth="1"/>
    <col min="9227" max="9229" width="12.59765625" style="6" bestFit="1" customWidth="1"/>
    <col min="9230" max="9474" width="9.09765625" style="6"/>
    <col min="9475" max="9475" width="56.59765625" style="6" bestFit="1" customWidth="1"/>
    <col min="9476" max="9476" width="13.3984375" style="6" customWidth="1"/>
    <col min="9477" max="9477" width="0.8984375" style="6" customWidth="1"/>
    <col min="9478" max="9478" width="13.59765625" style="6" customWidth="1"/>
    <col min="9479" max="9479" width="0.8984375" style="6" customWidth="1"/>
    <col min="9480" max="9480" width="13.3984375" style="6" customWidth="1"/>
    <col min="9481" max="9481" width="0.8984375" style="6" customWidth="1"/>
    <col min="9482" max="9482" width="13.3984375" style="6" customWidth="1"/>
    <col min="9483" max="9485" width="12.59765625" style="6" bestFit="1" customWidth="1"/>
    <col min="9486" max="9730" width="9.09765625" style="6"/>
    <col min="9731" max="9731" width="56.59765625" style="6" bestFit="1" customWidth="1"/>
    <col min="9732" max="9732" width="13.3984375" style="6" customWidth="1"/>
    <col min="9733" max="9733" width="0.8984375" style="6" customWidth="1"/>
    <col min="9734" max="9734" width="13.59765625" style="6" customWidth="1"/>
    <col min="9735" max="9735" width="0.8984375" style="6" customWidth="1"/>
    <col min="9736" max="9736" width="13.3984375" style="6" customWidth="1"/>
    <col min="9737" max="9737" width="0.8984375" style="6" customWidth="1"/>
    <col min="9738" max="9738" width="13.3984375" style="6" customWidth="1"/>
    <col min="9739" max="9741" width="12.59765625" style="6" bestFit="1" customWidth="1"/>
    <col min="9742" max="9986" width="9.09765625" style="6"/>
    <col min="9987" max="9987" width="56.59765625" style="6" bestFit="1" customWidth="1"/>
    <col min="9988" max="9988" width="13.3984375" style="6" customWidth="1"/>
    <col min="9989" max="9989" width="0.8984375" style="6" customWidth="1"/>
    <col min="9990" max="9990" width="13.59765625" style="6" customWidth="1"/>
    <col min="9991" max="9991" width="0.8984375" style="6" customWidth="1"/>
    <col min="9992" max="9992" width="13.3984375" style="6" customWidth="1"/>
    <col min="9993" max="9993" width="0.8984375" style="6" customWidth="1"/>
    <col min="9994" max="9994" width="13.3984375" style="6" customWidth="1"/>
    <col min="9995" max="9997" width="12.59765625" style="6" bestFit="1" customWidth="1"/>
    <col min="9998" max="10242" width="9.09765625" style="6"/>
    <col min="10243" max="10243" width="56.59765625" style="6" bestFit="1" customWidth="1"/>
    <col min="10244" max="10244" width="13.3984375" style="6" customWidth="1"/>
    <col min="10245" max="10245" width="0.8984375" style="6" customWidth="1"/>
    <col min="10246" max="10246" width="13.59765625" style="6" customWidth="1"/>
    <col min="10247" max="10247" width="0.8984375" style="6" customWidth="1"/>
    <col min="10248" max="10248" width="13.3984375" style="6" customWidth="1"/>
    <col min="10249" max="10249" width="0.8984375" style="6" customWidth="1"/>
    <col min="10250" max="10250" width="13.3984375" style="6" customWidth="1"/>
    <col min="10251" max="10253" width="12.59765625" style="6" bestFit="1" customWidth="1"/>
    <col min="10254" max="10498" width="9.09765625" style="6"/>
    <col min="10499" max="10499" width="56.59765625" style="6" bestFit="1" customWidth="1"/>
    <col min="10500" max="10500" width="13.3984375" style="6" customWidth="1"/>
    <col min="10501" max="10501" width="0.8984375" style="6" customWidth="1"/>
    <col min="10502" max="10502" width="13.59765625" style="6" customWidth="1"/>
    <col min="10503" max="10503" width="0.8984375" style="6" customWidth="1"/>
    <col min="10504" max="10504" width="13.3984375" style="6" customWidth="1"/>
    <col min="10505" max="10505" width="0.8984375" style="6" customWidth="1"/>
    <col min="10506" max="10506" width="13.3984375" style="6" customWidth="1"/>
    <col min="10507" max="10509" width="12.59765625" style="6" bestFit="1" customWidth="1"/>
    <col min="10510" max="10754" width="9.09765625" style="6"/>
    <col min="10755" max="10755" width="56.59765625" style="6" bestFit="1" customWidth="1"/>
    <col min="10756" max="10756" width="13.3984375" style="6" customWidth="1"/>
    <col min="10757" max="10757" width="0.8984375" style="6" customWidth="1"/>
    <col min="10758" max="10758" width="13.59765625" style="6" customWidth="1"/>
    <col min="10759" max="10759" width="0.8984375" style="6" customWidth="1"/>
    <col min="10760" max="10760" width="13.3984375" style="6" customWidth="1"/>
    <col min="10761" max="10761" width="0.8984375" style="6" customWidth="1"/>
    <col min="10762" max="10762" width="13.3984375" style="6" customWidth="1"/>
    <col min="10763" max="10765" width="12.59765625" style="6" bestFit="1" customWidth="1"/>
    <col min="10766" max="11010" width="9.09765625" style="6"/>
    <col min="11011" max="11011" width="56.59765625" style="6" bestFit="1" customWidth="1"/>
    <col min="11012" max="11012" width="13.3984375" style="6" customWidth="1"/>
    <col min="11013" max="11013" width="0.8984375" style="6" customWidth="1"/>
    <col min="11014" max="11014" width="13.59765625" style="6" customWidth="1"/>
    <col min="11015" max="11015" width="0.8984375" style="6" customWidth="1"/>
    <col min="11016" max="11016" width="13.3984375" style="6" customWidth="1"/>
    <col min="11017" max="11017" width="0.8984375" style="6" customWidth="1"/>
    <col min="11018" max="11018" width="13.3984375" style="6" customWidth="1"/>
    <col min="11019" max="11021" width="12.59765625" style="6" bestFit="1" customWidth="1"/>
    <col min="11022" max="11266" width="9.09765625" style="6"/>
    <col min="11267" max="11267" width="56.59765625" style="6" bestFit="1" customWidth="1"/>
    <col min="11268" max="11268" width="13.3984375" style="6" customWidth="1"/>
    <col min="11269" max="11269" width="0.8984375" style="6" customWidth="1"/>
    <col min="11270" max="11270" width="13.59765625" style="6" customWidth="1"/>
    <col min="11271" max="11271" width="0.8984375" style="6" customWidth="1"/>
    <col min="11272" max="11272" width="13.3984375" style="6" customWidth="1"/>
    <col min="11273" max="11273" width="0.8984375" style="6" customWidth="1"/>
    <col min="11274" max="11274" width="13.3984375" style="6" customWidth="1"/>
    <col min="11275" max="11277" width="12.59765625" style="6" bestFit="1" customWidth="1"/>
    <col min="11278" max="11522" width="9.09765625" style="6"/>
    <col min="11523" max="11523" width="56.59765625" style="6" bestFit="1" customWidth="1"/>
    <col min="11524" max="11524" width="13.3984375" style="6" customWidth="1"/>
    <col min="11525" max="11525" width="0.8984375" style="6" customWidth="1"/>
    <col min="11526" max="11526" width="13.59765625" style="6" customWidth="1"/>
    <col min="11527" max="11527" width="0.8984375" style="6" customWidth="1"/>
    <col min="11528" max="11528" width="13.3984375" style="6" customWidth="1"/>
    <col min="11529" max="11529" width="0.8984375" style="6" customWidth="1"/>
    <col min="11530" max="11530" width="13.3984375" style="6" customWidth="1"/>
    <col min="11531" max="11533" width="12.59765625" style="6" bestFit="1" customWidth="1"/>
    <col min="11534" max="11778" width="9.09765625" style="6"/>
    <col min="11779" max="11779" width="56.59765625" style="6" bestFit="1" customWidth="1"/>
    <col min="11780" max="11780" width="13.3984375" style="6" customWidth="1"/>
    <col min="11781" max="11781" width="0.8984375" style="6" customWidth="1"/>
    <col min="11782" max="11782" width="13.59765625" style="6" customWidth="1"/>
    <col min="11783" max="11783" width="0.8984375" style="6" customWidth="1"/>
    <col min="11784" max="11784" width="13.3984375" style="6" customWidth="1"/>
    <col min="11785" max="11785" width="0.8984375" style="6" customWidth="1"/>
    <col min="11786" max="11786" width="13.3984375" style="6" customWidth="1"/>
    <col min="11787" max="11789" width="12.59765625" style="6" bestFit="1" customWidth="1"/>
    <col min="11790" max="12034" width="9.09765625" style="6"/>
    <col min="12035" max="12035" width="56.59765625" style="6" bestFit="1" customWidth="1"/>
    <col min="12036" max="12036" width="13.3984375" style="6" customWidth="1"/>
    <col min="12037" max="12037" width="0.8984375" style="6" customWidth="1"/>
    <col min="12038" max="12038" width="13.59765625" style="6" customWidth="1"/>
    <col min="12039" max="12039" width="0.8984375" style="6" customWidth="1"/>
    <col min="12040" max="12040" width="13.3984375" style="6" customWidth="1"/>
    <col min="12041" max="12041" width="0.8984375" style="6" customWidth="1"/>
    <col min="12042" max="12042" width="13.3984375" style="6" customWidth="1"/>
    <col min="12043" max="12045" width="12.59765625" style="6" bestFit="1" customWidth="1"/>
    <col min="12046" max="12290" width="9.09765625" style="6"/>
    <col min="12291" max="12291" width="56.59765625" style="6" bestFit="1" customWidth="1"/>
    <col min="12292" max="12292" width="13.3984375" style="6" customWidth="1"/>
    <col min="12293" max="12293" width="0.8984375" style="6" customWidth="1"/>
    <col min="12294" max="12294" width="13.59765625" style="6" customWidth="1"/>
    <col min="12295" max="12295" width="0.8984375" style="6" customWidth="1"/>
    <col min="12296" max="12296" width="13.3984375" style="6" customWidth="1"/>
    <col min="12297" max="12297" width="0.8984375" style="6" customWidth="1"/>
    <col min="12298" max="12298" width="13.3984375" style="6" customWidth="1"/>
    <col min="12299" max="12301" width="12.59765625" style="6" bestFit="1" customWidth="1"/>
    <col min="12302" max="12546" width="9.09765625" style="6"/>
    <col min="12547" max="12547" width="56.59765625" style="6" bestFit="1" customWidth="1"/>
    <col min="12548" max="12548" width="13.3984375" style="6" customWidth="1"/>
    <col min="12549" max="12549" width="0.8984375" style="6" customWidth="1"/>
    <col min="12550" max="12550" width="13.59765625" style="6" customWidth="1"/>
    <col min="12551" max="12551" width="0.8984375" style="6" customWidth="1"/>
    <col min="12552" max="12552" width="13.3984375" style="6" customWidth="1"/>
    <col min="12553" max="12553" width="0.8984375" style="6" customWidth="1"/>
    <col min="12554" max="12554" width="13.3984375" style="6" customWidth="1"/>
    <col min="12555" max="12557" width="12.59765625" style="6" bestFit="1" customWidth="1"/>
    <col min="12558" max="12802" width="9.09765625" style="6"/>
    <col min="12803" max="12803" width="56.59765625" style="6" bestFit="1" customWidth="1"/>
    <col min="12804" max="12804" width="13.3984375" style="6" customWidth="1"/>
    <col min="12805" max="12805" width="0.8984375" style="6" customWidth="1"/>
    <col min="12806" max="12806" width="13.59765625" style="6" customWidth="1"/>
    <col min="12807" max="12807" width="0.8984375" style="6" customWidth="1"/>
    <col min="12808" max="12808" width="13.3984375" style="6" customWidth="1"/>
    <col min="12809" max="12809" width="0.8984375" style="6" customWidth="1"/>
    <col min="12810" max="12810" width="13.3984375" style="6" customWidth="1"/>
    <col min="12811" max="12813" width="12.59765625" style="6" bestFit="1" customWidth="1"/>
    <col min="12814" max="13058" width="9.09765625" style="6"/>
    <col min="13059" max="13059" width="56.59765625" style="6" bestFit="1" customWidth="1"/>
    <col min="13060" max="13060" width="13.3984375" style="6" customWidth="1"/>
    <col min="13061" max="13061" width="0.8984375" style="6" customWidth="1"/>
    <col min="13062" max="13062" width="13.59765625" style="6" customWidth="1"/>
    <col min="13063" max="13063" width="0.8984375" style="6" customWidth="1"/>
    <col min="13064" max="13064" width="13.3984375" style="6" customWidth="1"/>
    <col min="13065" max="13065" width="0.8984375" style="6" customWidth="1"/>
    <col min="13066" max="13066" width="13.3984375" style="6" customWidth="1"/>
    <col min="13067" max="13069" width="12.59765625" style="6" bestFit="1" customWidth="1"/>
    <col min="13070" max="13314" width="9.09765625" style="6"/>
    <col min="13315" max="13315" width="56.59765625" style="6" bestFit="1" customWidth="1"/>
    <col min="13316" max="13316" width="13.3984375" style="6" customWidth="1"/>
    <col min="13317" max="13317" width="0.8984375" style="6" customWidth="1"/>
    <col min="13318" max="13318" width="13.59765625" style="6" customWidth="1"/>
    <col min="13319" max="13319" width="0.8984375" style="6" customWidth="1"/>
    <col min="13320" max="13320" width="13.3984375" style="6" customWidth="1"/>
    <col min="13321" max="13321" width="0.8984375" style="6" customWidth="1"/>
    <col min="13322" max="13322" width="13.3984375" style="6" customWidth="1"/>
    <col min="13323" max="13325" width="12.59765625" style="6" bestFit="1" customWidth="1"/>
    <col min="13326" max="13570" width="9.09765625" style="6"/>
    <col min="13571" max="13571" width="56.59765625" style="6" bestFit="1" customWidth="1"/>
    <col min="13572" max="13572" width="13.3984375" style="6" customWidth="1"/>
    <col min="13573" max="13573" width="0.8984375" style="6" customWidth="1"/>
    <col min="13574" max="13574" width="13.59765625" style="6" customWidth="1"/>
    <col min="13575" max="13575" width="0.8984375" style="6" customWidth="1"/>
    <col min="13576" max="13576" width="13.3984375" style="6" customWidth="1"/>
    <col min="13577" max="13577" width="0.8984375" style="6" customWidth="1"/>
    <col min="13578" max="13578" width="13.3984375" style="6" customWidth="1"/>
    <col min="13579" max="13581" width="12.59765625" style="6" bestFit="1" customWidth="1"/>
    <col min="13582" max="13826" width="9.09765625" style="6"/>
    <col min="13827" max="13827" width="56.59765625" style="6" bestFit="1" customWidth="1"/>
    <col min="13828" max="13828" width="13.3984375" style="6" customWidth="1"/>
    <col min="13829" max="13829" width="0.8984375" style="6" customWidth="1"/>
    <col min="13830" max="13830" width="13.59765625" style="6" customWidth="1"/>
    <col min="13831" max="13831" width="0.8984375" style="6" customWidth="1"/>
    <col min="13832" max="13832" width="13.3984375" style="6" customWidth="1"/>
    <col min="13833" max="13833" width="0.8984375" style="6" customWidth="1"/>
    <col min="13834" max="13834" width="13.3984375" style="6" customWidth="1"/>
    <col min="13835" max="13837" width="12.59765625" style="6" bestFit="1" customWidth="1"/>
    <col min="13838" max="14082" width="9.09765625" style="6"/>
    <col min="14083" max="14083" width="56.59765625" style="6" bestFit="1" customWidth="1"/>
    <col min="14084" max="14084" width="13.3984375" style="6" customWidth="1"/>
    <col min="14085" max="14085" width="0.8984375" style="6" customWidth="1"/>
    <col min="14086" max="14086" width="13.59765625" style="6" customWidth="1"/>
    <col min="14087" max="14087" width="0.8984375" style="6" customWidth="1"/>
    <col min="14088" max="14088" width="13.3984375" style="6" customWidth="1"/>
    <col min="14089" max="14089" width="0.8984375" style="6" customWidth="1"/>
    <col min="14090" max="14090" width="13.3984375" style="6" customWidth="1"/>
    <col min="14091" max="14093" width="12.59765625" style="6" bestFit="1" customWidth="1"/>
    <col min="14094" max="14338" width="9.09765625" style="6"/>
    <col min="14339" max="14339" width="56.59765625" style="6" bestFit="1" customWidth="1"/>
    <col min="14340" max="14340" width="13.3984375" style="6" customWidth="1"/>
    <col min="14341" max="14341" width="0.8984375" style="6" customWidth="1"/>
    <col min="14342" max="14342" width="13.59765625" style="6" customWidth="1"/>
    <col min="14343" max="14343" width="0.8984375" style="6" customWidth="1"/>
    <col min="14344" max="14344" width="13.3984375" style="6" customWidth="1"/>
    <col min="14345" max="14345" width="0.8984375" style="6" customWidth="1"/>
    <col min="14346" max="14346" width="13.3984375" style="6" customWidth="1"/>
    <col min="14347" max="14349" width="12.59765625" style="6" bestFit="1" customWidth="1"/>
    <col min="14350" max="14594" width="9.09765625" style="6"/>
    <col min="14595" max="14595" width="56.59765625" style="6" bestFit="1" customWidth="1"/>
    <col min="14596" max="14596" width="13.3984375" style="6" customWidth="1"/>
    <col min="14597" max="14597" width="0.8984375" style="6" customWidth="1"/>
    <col min="14598" max="14598" width="13.59765625" style="6" customWidth="1"/>
    <col min="14599" max="14599" width="0.8984375" style="6" customWidth="1"/>
    <col min="14600" max="14600" width="13.3984375" style="6" customWidth="1"/>
    <col min="14601" max="14601" width="0.8984375" style="6" customWidth="1"/>
    <col min="14602" max="14602" width="13.3984375" style="6" customWidth="1"/>
    <col min="14603" max="14605" width="12.59765625" style="6" bestFit="1" customWidth="1"/>
    <col min="14606" max="14850" width="9.09765625" style="6"/>
    <col min="14851" max="14851" width="56.59765625" style="6" bestFit="1" customWidth="1"/>
    <col min="14852" max="14852" width="13.3984375" style="6" customWidth="1"/>
    <col min="14853" max="14853" width="0.8984375" style="6" customWidth="1"/>
    <col min="14854" max="14854" width="13.59765625" style="6" customWidth="1"/>
    <col min="14855" max="14855" width="0.8984375" style="6" customWidth="1"/>
    <col min="14856" max="14856" width="13.3984375" style="6" customWidth="1"/>
    <col min="14857" max="14857" width="0.8984375" style="6" customWidth="1"/>
    <col min="14858" max="14858" width="13.3984375" style="6" customWidth="1"/>
    <col min="14859" max="14861" width="12.59765625" style="6" bestFit="1" customWidth="1"/>
    <col min="14862" max="15106" width="9.09765625" style="6"/>
    <col min="15107" max="15107" width="56.59765625" style="6" bestFit="1" customWidth="1"/>
    <col min="15108" max="15108" width="13.3984375" style="6" customWidth="1"/>
    <col min="15109" max="15109" width="0.8984375" style="6" customWidth="1"/>
    <col min="15110" max="15110" width="13.59765625" style="6" customWidth="1"/>
    <col min="15111" max="15111" width="0.8984375" style="6" customWidth="1"/>
    <col min="15112" max="15112" width="13.3984375" style="6" customWidth="1"/>
    <col min="15113" max="15113" width="0.8984375" style="6" customWidth="1"/>
    <col min="15114" max="15114" width="13.3984375" style="6" customWidth="1"/>
    <col min="15115" max="15117" width="12.59765625" style="6" bestFit="1" customWidth="1"/>
    <col min="15118" max="15362" width="9.09765625" style="6"/>
    <col min="15363" max="15363" width="56.59765625" style="6" bestFit="1" customWidth="1"/>
    <col min="15364" max="15364" width="13.3984375" style="6" customWidth="1"/>
    <col min="15365" max="15365" width="0.8984375" style="6" customWidth="1"/>
    <col min="15366" max="15366" width="13.59765625" style="6" customWidth="1"/>
    <col min="15367" max="15367" width="0.8984375" style="6" customWidth="1"/>
    <col min="15368" max="15368" width="13.3984375" style="6" customWidth="1"/>
    <col min="15369" max="15369" width="0.8984375" style="6" customWidth="1"/>
    <col min="15370" max="15370" width="13.3984375" style="6" customWidth="1"/>
    <col min="15371" max="15373" width="12.59765625" style="6" bestFit="1" customWidth="1"/>
    <col min="15374" max="15618" width="9.09765625" style="6"/>
    <col min="15619" max="15619" width="56.59765625" style="6" bestFit="1" customWidth="1"/>
    <col min="15620" max="15620" width="13.3984375" style="6" customWidth="1"/>
    <col min="15621" max="15621" width="0.8984375" style="6" customWidth="1"/>
    <col min="15622" max="15622" width="13.59765625" style="6" customWidth="1"/>
    <col min="15623" max="15623" width="0.8984375" style="6" customWidth="1"/>
    <col min="15624" max="15624" width="13.3984375" style="6" customWidth="1"/>
    <col min="15625" max="15625" width="0.8984375" style="6" customWidth="1"/>
    <col min="15626" max="15626" width="13.3984375" style="6" customWidth="1"/>
    <col min="15627" max="15629" width="12.59765625" style="6" bestFit="1" customWidth="1"/>
    <col min="15630" max="15874" width="9.09765625" style="6"/>
    <col min="15875" max="15875" width="56.59765625" style="6" bestFit="1" customWidth="1"/>
    <col min="15876" max="15876" width="13.3984375" style="6" customWidth="1"/>
    <col min="15877" max="15877" width="0.8984375" style="6" customWidth="1"/>
    <col min="15878" max="15878" width="13.59765625" style="6" customWidth="1"/>
    <col min="15879" max="15879" width="0.8984375" style="6" customWidth="1"/>
    <col min="15880" max="15880" width="13.3984375" style="6" customWidth="1"/>
    <col min="15881" max="15881" width="0.8984375" style="6" customWidth="1"/>
    <col min="15882" max="15882" width="13.3984375" style="6" customWidth="1"/>
    <col min="15883" max="15885" width="12.59765625" style="6" bestFit="1" customWidth="1"/>
    <col min="15886" max="16130" width="9.09765625" style="6"/>
    <col min="16131" max="16131" width="56.59765625" style="6" bestFit="1" customWidth="1"/>
    <col min="16132" max="16132" width="13.3984375" style="6" customWidth="1"/>
    <col min="16133" max="16133" width="0.8984375" style="6" customWidth="1"/>
    <col min="16134" max="16134" width="13.59765625" style="6" customWidth="1"/>
    <col min="16135" max="16135" width="0.8984375" style="6" customWidth="1"/>
    <col min="16136" max="16136" width="13.3984375" style="6" customWidth="1"/>
    <col min="16137" max="16137" width="0.8984375" style="6" customWidth="1"/>
    <col min="16138" max="16138" width="13.3984375" style="6" customWidth="1"/>
    <col min="16139" max="16141" width="12.59765625" style="6" bestFit="1" customWidth="1"/>
    <col min="16142" max="16384" width="9.09765625" style="6"/>
  </cols>
  <sheetData>
    <row r="1" spans="1:10" ht="26.25" customHeight="1" x14ac:dyDescent="0.7">
      <c r="A1" s="84" t="s">
        <v>0</v>
      </c>
      <c r="B1" s="84"/>
      <c r="C1" s="84"/>
      <c r="E1" s="85"/>
      <c r="G1" s="85"/>
      <c r="H1" s="85"/>
      <c r="I1" s="85"/>
      <c r="J1" s="85"/>
    </row>
    <row r="2" spans="1:10" ht="26.25" customHeight="1" x14ac:dyDescent="0.7">
      <c r="A2" s="15" t="s">
        <v>131</v>
      </c>
      <c r="B2" s="15"/>
      <c r="C2" s="15"/>
      <c r="E2" s="85"/>
      <c r="G2" s="85"/>
      <c r="H2" s="85"/>
      <c r="I2" s="85"/>
      <c r="J2" s="85"/>
    </row>
    <row r="3" spans="1:10" ht="8.9" customHeight="1" x14ac:dyDescent="0.7">
      <c r="A3" s="15"/>
      <c r="B3" s="15"/>
      <c r="C3" s="15"/>
      <c r="D3" s="187" t="s">
        <v>132</v>
      </c>
      <c r="E3" s="187"/>
      <c r="F3" s="187"/>
      <c r="G3" s="187"/>
      <c r="H3" s="187"/>
      <c r="I3" s="187"/>
      <c r="J3" s="187"/>
    </row>
    <row r="4" spans="1:10" ht="21.75" customHeight="1" x14ac:dyDescent="0.7">
      <c r="A4" s="15"/>
      <c r="B4" s="15"/>
      <c r="C4" s="15"/>
      <c r="D4" s="183" t="s">
        <v>2</v>
      </c>
      <c r="E4" s="183"/>
      <c r="F4" s="183"/>
      <c r="G4" s="2"/>
      <c r="H4" s="2"/>
      <c r="I4" s="2"/>
      <c r="J4" s="2"/>
    </row>
    <row r="5" spans="1:10" ht="21.75" customHeight="1" x14ac:dyDescent="0.7">
      <c r="A5" s="15"/>
      <c r="B5" s="15"/>
      <c r="C5" s="15"/>
      <c r="D5" s="183" t="s">
        <v>3</v>
      </c>
      <c r="E5" s="183"/>
      <c r="F5" s="183"/>
      <c r="G5" s="3"/>
      <c r="H5" s="183" t="s">
        <v>4</v>
      </c>
      <c r="I5" s="183"/>
      <c r="J5" s="183"/>
    </row>
    <row r="6" spans="1:10" ht="21.75" customHeight="1" x14ac:dyDescent="0.7">
      <c r="A6" s="15"/>
      <c r="B6" s="15"/>
      <c r="C6" s="15"/>
      <c r="D6" s="184" t="s">
        <v>54</v>
      </c>
      <c r="E6" s="184"/>
      <c r="F6" s="184"/>
      <c r="G6" s="3"/>
      <c r="H6" s="184" t="s">
        <v>54</v>
      </c>
      <c r="I6" s="184"/>
      <c r="J6" s="184"/>
    </row>
    <row r="7" spans="1:10" ht="21.75" customHeight="1" x14ac:dyDescent="0.7">
      <c r="A7" s="15"/>
      <c r="B7" s="15"/>
      <c r="C7" s="15"/>
      <c r="D7" s="184" t="s">
        <v>55</v>
      </c>
      <c r="E7" s="184"/>
      <c r="F7" s="184"/>
      <c r="G7" s="3"/>
      <c r="H7" s="184" t="s">
        <v>55</v>
      </c>
      <c r="I7" s="184"/>
      <c r="J7" s="184"/>
    </row>
    <row r="8" spans="1:10" ht="21.75" customHeight="1" x14ac:dyDescent="0.7">
      <c r="A8" s="15"/>
      <c r="B8" s="124" t="s">
        <v>7</v>
      </c>
      <c r="C8" s="15"/>
      <c r="D8" s="2">
        <v>2568</v>
      </c>
      <c r="E8" s="2"/>
      <c r="F8" s="2">
        <v>2567</v>
      </c>
      <c r="G8" s="2"/>
      <c r="H8" s="2">
        <v>2568</v>
      </c>
      <c r="I8" s="2"/>
      <c r="J8" s="2">
        <v>2567</v>
      </c>
    </row>
    <row r="9" spans="1:10" ht="18" customHeight="1" x14ac:dyDescent="0.7">
      <c r="A9" s="15"/>
      <c r="B9" s="125"/>
      <c r="C9" s="15"/>
      <c r="D9" s="185" t="s">
        <v>8</v>
      </c>
      <c r="E9" s="185"/>
      <c r="F9" s="185"/>
      <c r="G9" s="185"/>
      <c r="H9" s="185"/>
      <c r="I9" s="185"/>
      <c r="J9" s="185"/>
    </row>
    <row r="10" spans="1:10" ht="22" x14ac:dyDescent="0.7">
      <c r="A10" s="11" t="s">
        <v>133</v>
      </c>
      <c r="B10" s="70"/>
      <c r="C10" s="11"/>
      <c r="D10" s="20"/>
      <c r="E10" s="20"/>
      <c r="F10" s="20"/>
      <c r="G10" s="20"/>
      <c r="H10" s="20"/>
      <c r="I10" s="20"/>
      <c r="J10" s="20"/>
    </row>
    <row r="11" spans="1:10" ht="21.5" x14ac:dyDescent="0.65">
      <c r="A11" s="22" t="s">
        <v>75</v>
      </c>
      <c r="B11" s="70"/>
      <c r="C11" s="22"/>
      <c r="D11" s="82">
        <f>'PL 9-10'!D46</f>
        <v>88774</v>
      </c>
      <c r="E11" s="1"/>
      <c r="F11" s="1">
        <f>'PL 9-10'!F46</f>
        <v>-1851517</v>
      </c>
      <c r="G11" s="1"/>
      <c r="H11" s="82">
        <f>'PL 9-10'!H46</f>
        <v>166174</v>
      </c>
      <c r="I11" s="1"/>
      <c r="J11" s="1">
        <f>'PL 9-10'!J46</f>
        <v>-5106632</v>
      </c>
    </row>
    <row r="12" spans="1:10" ht="21.5" x14ac:dyDescent="0.65">
      <c r="A12" s="86" t="s">
        <v>134</v>
      </c>
      <c r="B12" s="70"/>
      <c r="C12" s="86"/>
      <c r="E12" s="1"/>
      <c r="G12" s="1"/>
      <c r="H12" s="8"/>
      <c r="I12" s="1"/>
      <c r="J12" s="8"/>
    </row>
    <row r="13" spans="1:10" ht="21.5" x14ac:dyDescent="0.65">
      <c r="A13" s="22" t="s">
        <v>74</v>
      </c>
      <c r="B13" s="70" t="s">
        <v>169</v>
      </c>
      <c r="C13" s="22"/>
      <c r="D13" s="107">
        <f>H13</f>
        <v>-42436</v>
      </c>
      <c r="E13" s="1"/>
      <c r="F13" s="97">
        <v>-14437</v>
      </c>
      <c r="G13" s="108"/>
      <c r="H13" s="107">
        <f>-'PL 9-10'!H31</f>
        <v>-42436</v>
      </c>
      <c r="I13" s="108"/>
      <c r="J13" s="30">
        <v>-14437</v>
      </c>
    </row>
    <row r="14" spans="1:10" ht="21.5" x14ac:dyDescent="0.65">
      <c r="A14" s="22" t="s">
        <v>71</v>
      </c>
      <c r="B14" s="70"/>
      <c r="C14" s="22"/>
      <c r="D14" s="107">
        <f>H14</f>
        <v>25538</v>
      </c>
      <c r="E14" s="1"/>
      <c r="F14" s="97">
        <v>1493</v>
      </c>
      <c r="G14" s="108"/>
      <c r="H14" s="175">
        <f>-'PL 9-10'!H28</f>
        <v>25538</v>
      </c>
      <c r="I14" s="108"/>
      <c r="J14" s="30">
        <v>1493</v>
      </c>
    </row>
    <row r="15" spans="1:10" ht="21.5" x14ac:dyDescent="0.65">
      <c r="A15" s="22" t="s">
        <v>135</v>
      </c>
      <c r="B15" s="70"/>
      <c r="C15" s="22"/>
      <c r="D15" s="107">
        <f>H15</f>
        <v>339136</v>
      </c>
      <c r="E15" s="1"/>
      <c r="F15" s="36">
        <v>361432</v>
      </c>
      <c r="G15" s="1"/>
      <c r="H15" s="107">
        <v>339136</v>
      </c>
      <c r="I15" s="1"/>
      <c r="J15" s="97">
        <v>361432</v>
      </c>
    </row>
    <row r="16" spans="1:10" ht="21.5" x14ac:dyDescent="0.65">
      <c r="A16" s="22" t="s">
        <v>72</v>
      </c>
      <c r="B16" s="70" t="s">
        <v>170</v>
      </c>
      <c r="C16" s="22"/>
      <c r="D16" s="107">
        <f>-'PL 9-10'!D29</f>
        <v>-53606</v>
      </c>
      <c r="E16" s="1"/>
      <c r="F16" s="36">
        <v>-1701646</v>
      </c>
      <c r="G16" s="1"/>
      <c r="H16" s="107">
        <v>0</v>
      </c>
      <c r="I16" s="1"/>
      <c r="J16" s="97">
        <v>0</v>
      </c>
    </row>
    <row r="17" spans="1:18" ht="21.5" x14ac:dyDescent="0.65">
      <c r="A17" s="22" t="s">
        <v>136</v>
      </c>
      <c r="B17" s="70"/>
      <c r="C17" s="22"/>
      <c r="D17" s="107">
        <f t="shared" ref="D17:D23" si="0">H17</f>
        <v>73</v>
      </c>
      <c r="E17" s="108"/>
      <c r="F17" s="36">
        <v>-986</v>
      </c>
      <c r="G17" s="108"/>
      <c r="H17" s="107">
        <v>73</v>
      </c>
      <c r="I17" s="1"/>
      <c r="J17" s="1">
        <v>-986</v>
      </c>
    </row>
    <row r="18" spans="1:18" ht="21.5" x14ac:dyDescent="0.65">
      <c r="A18" s="22" t="s">
        <v>187</v>
      </c>
      <c r="B18" s="70"/>
      <c r="C18" s="22"/>
      <c r="D18" s="107">
        <f t="shared" si="0"/>
        <v>-158008</v>
      </c>
      <c r="E18" s="1"/>
      <c r="F18" s="36">
        <v>-27083</v>
      </c>
      <c r="G18" s="1"/>
      <c r="H18" s="107">
        <v>-158008</v>
      </c>
      <c r="I18" s="1"/>
      <c r="J18" s="97">
        <v>-27083</v>
      </c>
    </row>
    <row r="19" spans="1:18" ht="21.5" x14ac:dyDescent="0.65">
      <c r="A19" s="74" t="s">
        <v>68</v>
      </c>
      <c r="B19" s="70" t="s">
        <v>170</v>
      </c>
      <c r="C19" s="22"/>
      <c r="D19" s="107">
        <f t="shared" si="0"/>
        <v>0</v>
      </c>
      <c r="E19" s="1"/>
      <c r="F19" s="36">
        <v>0</v>
      </c>
      <c r="G19" s="1"/>
      <c r="H19" s="107">
        <v>0</v>
      </c>
      <c r="I19" s="1"/>
      <c r="J19" s="97">
        <v>1684474</v>
      </c>
    </row>
    <row r="20" spans="1:18" ht="21.5" x14ac:dyDescent="0.65">
      <c r="A20" s="22" t="s">
        <v>137</v>
      </c>
      <c r="B20" s="70" t="s">
        <v>171</v>
      </c>
      <c r="C20" s="22"/>
      <c r="D20" s="107">
        <f t="shared" si="0"/>
        <v>20778</v>
      </c>
      <c r="E20" s="1"/>
      <c r="F20" s="36">
        <v>-51796</v>
      </c>
      <c r="G20" s="1"/>
      <c r="H20" s="107">
        <v>20778</v>
      </c>
      <c r="I20" s="1"/>
      <c r="J20" s="97">
        <v>-51796</v>
      </c>
    </row>
    <row r="21" spans="1:18" ht="21.5" x14ac:dyDescent="0.65">
      <c r="A21" s="22" t="s">
        <v>138</v>
      </c>
      <c r="B21" s="70" t="s">
        <v>172</v>
      </c>
      <c r="C21" s="22"/>
      <c r="D21" s="107">
        <f t="shared" si="0"/>
        <v>18967</v>
      </c>
      <c r="E21" s="108"/>
      <c r="F21" s="36">
        <v>26704</v>
      </c>
      <c r="G21" s="108"/>
      <c r="H21" s="110">
        <v>18967</v>
      </c>
      <c r="I21" s="1"/>
      <c r="J21" s="97">
        <v>26704</v>
      </c>
    </row>
    <row r="22" spans="1:18" ht="21.5" x14ac:dyDescent="0.65">
      <c r="A22" s="22" t="s">
        <v>139</v>
      </c>
      <c r="B22" s="70"/>
      <c r="C22" s="22"/>
      <c r="D22" s="107">
        <f t="shared" si="0"/>
        <v>0</v>
      </c>
      <c r="E22" s="108"/>
      <c r="F22" s="36">
        <v>16579</v>
      </c>
      <c r="G22" s="108"/>
      <c r="H22" s="110">
        <v>0</v>
      </c>
      <c r="I22" s="1"/>
      <c r="J22" s="97">
        <v>16579</v>
      </c>
    </row>
    <row r="23" spans="1:18" ht="21.5" x14ac:dyDescent="0.65">
      <c r="A23" s="22" t="s">
        <v>69</v>
      </c>
      <c r="B23" s="70" t="s">
        <v>170</v>
      </c>
      <c r="C23" s="22"/>
      <c r="D23" s="107">
        <f t="shared" si="0"/>
        <v>67939</v>
      </c>
      <c r="E23" s="108"/>
      <c r="F23" s="36">
        <v>3303018</v>
      </c>
      <c r="G23" s="108"/>
      <c r="H23" s="110">
        <v>67939</v>
      </c>
      <c r="I23" s="1"/>
      <c r="J23" s="97">
        <v>3303018</v>
      </c>
    </row>
    <row r="24" spans="1:18" ht="21.5" x14ac:dyDescent="0.65">
      <c r="A24" s="22" t="s">
        <v>60</v>
      </c>
      <c r="B24" s="70" t="s">
        <v>173</v>
      </c>
      <c r="C24" s="22"/>
      <c r="D24" s="107">
        <f>-'PL 9-10'!D14</f>
        <v>-25623</v>
      </c>
      <c r="E24" s="108"/>
      <c r="F24" s="36">
        <v>-24835</v>
      </c>
      <c r="G24" s="108"/>
      <c r="H24" s="107">
        <f>-'PL 9-10'!H14</f>
        <v>-156629</v>
      </c>
      <c r="I24" s="1"/>
      <c r="J24" s="107">
        <v>-155840</v>
      </c>
    </row>
    <row r="25" spans="1:18" ht="21.5" x14ac:dyDescent="0.65">
      <c r="A25" s="22" t="s">
        <v>61</v>
      </c>
      <c r="B25" s="70" t="s">
        <v>174</v>
      </c>
      <c r="C25" s="22"/>
      <c r="D25" s="107">
        <f>-'PL 9-10'!D15</f>
        <v>-6408</v>
      </c>
      <c r="E25" s="108"/>
      <c r="F25" s="36">
        <v>-184900</v>
      </c>
      <c r="G25" s="108"/>
      <c r="H25" s="107">
        <f>-'PL 9-10'!H15</f>
        <v>-6408</v>
      </c>
      <c r="I25" s="1"/>
      <c r="J25" s="82">
        <v>-184900</v>
      </c>
    </row>
    <row r="26" spans="1:18" ht="21.5" x14ac:dyDescent="0.65">
      <c r="A26" s="22" t="s">
        <v>140</v>
      </c>
      <c r="B26" s="70"/>
      <c r="C26" s="22"/>
      <c r="D26" s="107">
        <f>-'PL 9-10'!D12</f>
        <v>-2136</v>
      </c>
      <c r="E26" s="1"/>
      <c r="F26" s="36">
        <v>-10464</v>
      </c>
      <c r="G26" s="1"/>
      <c r="H26" s="136">
        <f>-'PL 9-10'!H12</f>
        <v>-2136</v>
      </c>
      <c r="I26" s="1"/>
      <c r="J26" s="1">
        <v>-10464</v>
      </c>
    </row>
    <row r="27" spans="1:18" ht="22" x14ac:dyDescent="0.7">
      <c r="A27" s="14"/>
      <c r="B27" s="70"/>
      <c r="C27" s="14"/>
      <c r="D27" s="176">
        <f>SUM(D11:D26)</f>
        <v>272988</v>
      </c>
      <c r="E27" s="108"/>
      <c r="F27" s="176">
        <f>SUM(F11:F26)</f>
        <v>-158438</v>
      </c>
      <c r="G27" s="108"/>
      <c r="H27" s="176">
        <f>SUM(H11:H26)</f>
        <v>272988</v>
      </c>
      <c r="I27" s="1"/>
      <c r="J27" s="176">
        <f>SUM(J11:J26)</f>
        <v>-158438</v>
      </c>
    </row>
    <row r="28" spans="1:18" ht="23.9" customHeight="1" x14ac:dyDescent="0.65">
      <c r="A28" s="86" t="s">
        <v>141</v>
      </c>
      <c r="B28" s="70"/>
      <c r="C28" s="86"/>
      <c r="E28" s="1"/>
      <c r="F28" s="30"/>
      <c r="G28" s="1"/>
      <c r="H28" s="1"/>
      <c r="I28" s="1"/>
      <c r="J28" s="1"/>
    </row>
    <row r="29" spans="1:18" ht="21.5" x14ac:dyDescent="0.65">
      <c r="A29" s="22" t="s">
        <v>12</v>
      </c>
      <c r="B29" s="70"/>
      <c r="C29" s="22"/>
      <c r="D29" s="178">
        <f>H29</f>
        <v>47922</v>
      </c>
      <c r="E29" s="1"/>
      <c r="F29" s="120">
        <v>-131399</v>
      </c>
      <c r="G29" s="1"/>
      <c r="H29" s="107">
        <v>47922</v>
      </c>
      <c r="I29" s="1"/>
      <c r="J29" s="120">
        <v>-131399</v>
      </c>
      <c r="K29" s="30"/>
      <c r="L29" s="30"/>
      <c r="M29" s="30"/>
    </row>
    <row r="30" spans="1:18" ht="21.5" x14ac:dyDescent="0.65">
      <c r="A30" s="22" t="s">
        <v>13</v>
      </c>
      <c r="B30" s="70"/>
      <c r="C30" s="22"/>
      <c r="D30" s="178">
        <f t="shared" ref="D30:D35" si="1">H30</f>
        <v>-532265</v>
      </c>
      <c r="E30" s="1"/>
      <c r="F30" s="120">
        <v>149681</v>
      </c>
      <c r="G30" s="1"/>
      <c r="H30" s="107">
        <v>-532265</v>
      </c>
      <c r="I30" s="1"/>
      <c r="J30" s="120">
        <v>149681</v>
      </c>
    </row>
    <row r="31" spans="1:18" ht="21.5" x14ac:dyDescent="0.65">
      <c r="A31" s="22" t="s">
        <v>14</v>
      </c>
      <c r="B31" s="70"/>
      <c r="C31" s="22"/>
      <c r="D31" s="178">
        <f t="shared" si="1"/>
        <v>-131597</v>
      </c>
      <c r="E31" s="1"/>
      <c r="F31" s="120">
        <v>104945</v>
      </c>
      <c r="G31" s="1"/>
      <c r="H31" s="107">
        <v>-131597</v>
      </c>
      <c r="I31" s="1"/>
      <c r="J31" s="120">
        <v>104945</v>
      </c>
    </row>
    <row r="32" spans="1:18" ht="21.5" x14ac:dyDescent="0.65">
      <c r="A32" s="22" t="s">
        <v>22</v>
      </c>
      <c r="B32" s="70"/>
      <c r="C32" s="22"/>
      <c r="D32" s="178">
        <f t="shared" si="1"/>
        <v>837</v>
      </c>
      <c r="E32" s="1"/>
      <c r="F32" s="120">
        <v>-295</v>
      </c>
      <c r="G32" s="1"/>
      <c r="H32" s="107">
        <v>837</v>
      </c>
      <c r="I32" s="1"/>
      <c r="J32" s="120">
        <v>-295</v>
      </c>
      <c r="K32" s="30"/>
      <c r="L32" s="30"/>
      <c r="M32" s="30"/>
      <c r="N32" s="30"/>
      <c r="O32" s="30"/>
      <c r="P32" s="30"/>
      <c r="Q32" s="30"/>
      <c r="R32" s="30"/>
    </row>
    <row r="33" spans="1:10" ht="21.5" x14ac:dyDescent="0.65">
      <c r="A33" s="22" t="s">
        <v>27</v>
      </c>
      <c r="B33" s="70"/>
      <c r="C33" s="22"/>
      <c r="D33" s="178">
        <f t="shared" si="1"/>
        <v>909867</v>
      </c>
      <c r="E33" s="1"/>
      <c r="F33" s="120">
        <v>167299</v>
      </c>
      <c r="G33" s="1"/>
      <c r="H33" s="107">
        <v>909867</v>
      </c>
      <c r="I33" s="1"/>
      <c r="J33" s="121">
        <v>167299</v>
      </c>
    </row>
    <row r="34" spans="1:10" ht="21.5" x14ac:dyDescent="0.65">
      <c r="A34" s="22" t="s">
        <v>31</v>
      </c>
      <c r="B34" s="70"/>
      <c r="C34" s="22"/>
      <c r="D34" s="178">
        <f t="shared" si="1"/>
        <v>-92712</v>
      </c>
      <c r="E34" s="1"/>
      <c r="F34" s="120">
        <v>-43946</v>
      </c>
      <c r="G34" s="1"/>
      <c r="H34" s="136">
        <v>-92712</v>
      </c>
      <c r="I34" s="1"/>
      <c r="J34" s="121">
        <v>-43946</v>
      </c>
    </row>
    <row r="35" spans="1:10" ht="21.5" x14ac:dyDescent="0.65">
      <c r="A35" s="22" t="s">
        <v>142</v>
      </c>
      <c r="B35" s="70" t="s">
        <v>172</v>
      </c>
      <c r="C35" s="22"/>
      <c r="D35" s="178">
        <f t="shared" si="1"/>
        <v>-14091</v>
      </c>
      <c r="E35" s="1"/>
      <c r="F35" s="178">
        <v>-26110</v>
      </c>
      <c r="G35" s="1"/>
      <c r="H35" s="136">
        <v>-14091</v>
      </c>
      <c r="I35" s="1"/>
      <c r="J35" s="50">
        <v>-26110</v>
      </c>
    </row>
    <row r="36" spans="1:10" ht="21.5" hidden="1" x14ac:dyDescent="0.65">
      <c r="A36" s="22"/>
      <c r="B36" s="70"/>
      <c r="C36" s="22"/>
      <c r="D36" s="122"/>
      <c r="E36" s="1"/>
      <c r="F36" s="122"/>
      <c r="G36" s="1"/>
      <c r="H36" s="165"/>
      <c r="I36" s="1"/>
      <c r="J36" s="179"/>
    </row>
    <row r="37" spans="1:10" ht="22" x14ac:dyDescent="0.7">
      <c r="A37" s="22" t="s">
        <v>188</v>
      </c>
      <c r="B37" s="70"/>
      <c r="C37" s="14"/>
      <c r="D37" s="98">
        <f>SUM(D27:D36)</f>
        <v>460949</v>
      </c>
      <c r="E37" s="36"/>
      <c r="F37" s="98">
        <f>SUM(F27:F36)</f>
        <v>61737</v>
      </c>
      <c r="G37" s="39"/>
      <c r="H37" s="98">
        <f>SUM(H27:H36)</f>
        <v>460949</v>
      </c>
      <c r="I37" s="39"/>
      <c r="J37" s="98">
        <f>SUM(J27:J36)</f>
        <v>61737</v>
      </c>
    </row>
    <row r="38" spans="1:10" ht="22" x14ac:dyDescent="0.7">
      <c r="A38" s="22" t="s">
        <v>143</v>
      </c>
      <c r="B38" s="70"/>
      <c r="C38" s="14"/>
      <c r="D38" s="165">
        <v>0</v>
      </c>
      <c r="E38" s="136"/>
      <c r="F38" s="165">
        <v>0</v>
      </c>
      <c r="G38" s="136"/>
      <c r="H38" s="165">
        <v>0</v>
      </c>
      <c r="I38" s="136"/>
      <c r="J38" s="165">
        <v>0</v>
      </c>
    </row>
    <row r="39" spans="1:10" ht="22" x14ac:dyDescent="0.7">
      <c r="A39" s="14" t="s">
        <v>188</v>
      </c>
      <c r="B39" s="70"/>
      <c r="C39" s="14"/>
      <c r="D39" s="137">
        <f>SUM(D37:D38)</f>
        <v>460949</v>
      </c>
      <c r="E39" s="138"/>
      <c r="F39" s="137">
        <f>SUM(F37:F38)</f>
        <v>61737</v>
      </c>
      <c r="G39" s="138"/>
      <c r="H39" s="137">
        <f>SUM(H37:H38)</f>
        <v>460949</v>
      </c>
      <c r="I39" s="138"/>
      <c r="J39" s="137">
        <f>SUM(J37:J38)</f>
        <v>61737</v>
      </c>
    </row>
    <row r="40" spans="1:10" ht="13.4" customHeight="1" x14ac:dyDescent="0.7">
      <c r="A40" s="14"/>
      <c r="B40" s="70"/>
      <c r="C40" s="14"/>
      <c r="D40" s="57"/>
      <c r="E40" s="57"/>
      <c r="F40" s="57"/>
      <c r="G40" s="57"/>
      <c r="H40" s="57"/>
      <c r="I40" s="57"/>
      <c r="J40" s="57"/>
    </row>
    <row r="41" spans="1:10" ht="21.75" customHeight="1" x14ac:dyDescent="0.7">
      <c r="A41" s="84" t="s">
        <v>0</v>
      </c>
      <c r="B41" s="126"/>
      <c r="C41" s="84"/>
      <c r="E41" s="85"/>
      <c r="G41" s="85"/>
      <c r="H41" s="85"/>
      <c r="I41" s="85"/>
      <c r="J41" s="85"/>
    </row>
    <row r="42" spans="1:10" ht="21.75" customHeight="1" x14ac:dyDescent="0.7">
      <c r="A42" s="15" t="s">
        <v>131</v>
      </c>
      <c r="B42" s="125"/>
      <c r="C42" s="15"/>
      <c r="E42" s="85"/>
      <c r="G42" s="85"/>
      <c r="H42" s="85"/>
      <c r="I42" s="85"/>
      <c r="J42" s="85"/>
    </row>
    <row r="43" spans="1:10" ht="21.75" customHeight="1" x14ac:dyDescent="0.7">
      <c r="A43" s="15"/>
      <c r="B43" s="125"/>
      <c r="C43" s="15"/>
      <c r="E43" s="85"/>
      <c r="G43" s="85"/>
      <c r="H43" s="85"/>
      <c r="I43" s="85"/>
      <c r="J43" s="85"/>
    </row>
    <row r="44" spans="1:10" ht="21.75" customHeight="1" x14ac:dyDescent="0.7">
      <c r="A44" s="15"/>
      <c r="B44" s="125"/>
      <c r="C44" s="15"/>
      <c r="D44" s="183" t="s">
        <v>2</v>
      </c>
      <c r="E44" s="183"/>
      <c r="F44" s="183"/>
      <c r="G44" s="85"/>
      <c r="H44" s="85"/>
      <c r="I44" s="85"/>
      <c r="J44" s="85"/>
    </row>
    <row r="45" spans="1:10" ht="21.75" customHeight="1" x14ac:dyDescent="0.7">
      <c r="A45" s="15"/>
      <c r="B45" s="125"/>
      <c r="C45" s="15"/>
      <c r="D45" s="183" t="s">
        <v>3</v>
      </c>
      <c r="E45" s="183"/>
      <c r="F45" s="183"/>
      <c r="G45" s="3"/>
      <c r="H45" s="183" t="s">
        <v>4</v>
      </c>
      <c r="I45" s="183"/>
      <c r="J45" s="183"/>
    </row>
    <row r="46" spans="1:10" ht="21.75" customHeight="1" x14ac:dyDescent="0.7">
      <c r="A46" s="15"/>
      <c r="B46" s="15"/>
      <c r="C46" s="15"/>
      <c r="D46" s="184" t="s">
        <v>54</v>
      </c>
      <c r="E46" s="184"/>
      <c r="F46" s="184"/>
      <c r="G46" s="3"/>
      <c r="H46" s="184" t="s">
        <v>54</v>
      </c>
      <c r="I46" s="184"/>
      <c r="J46" s="184"/>
    </row>
    <row r="47" spans="1:10" ht="21.75" customHeight="1" x14ac:dyDescent="0.7">
      <c r="A47" s="15"/>
      <c r="B47" s="15"/>
      <c r="C47" s="15"/>
      <c r="D47" s="184" t="s">
        <v>55</v>
      </c>
      <c r="E47" s="184"/>
      <c r="F47" s="184"/>
      <c r="G47" s="3"/>
      <c r="H47" s="184" t="s">
        <v>55</v>
      </c>
      <c r="I47" s="184"/>
      <c r="J47" s="184"/>
    </row>
    <row r="48" spans="1:10" ht="21.75" customHeight="1" x14ac:dyDescent="0.7">
      <c r="A48" s="15"/>
      <c r="B48" s="5" t="s">
        <v>7</v>
      </c>
      <c r="C48" s="15"/>
      <c r="D48" s="2">
        <v>2568</v>
      </c>
      <c r="E48" s="2"/>
      <c r="F48" s="2">
        <v>2567</v>
      </c>
      <c r="G48" s="2"/>
      <c r="H48" s="2">
        <v>2568</v>
      </c>
      <c r="I48" s="2"/>
      <c r="J48" s="2">
        <v>2567</v>
      </c>
    </row>
    <row r="49" spans="1:10" ht="21.75" customHeight="1" x14ac:dyDescent="0.7">
      <c r="A49" s="15"/>
      <c r="B49" s="15"/>
      <c r="C49" s="15"/>
      <c r="D49" s="186" t="s">
        <v>8</v>
      </c>
      <c r="E49" s="186"/>
      <c r="F49" s="186"/>
      <c r="G49" s="186"/>
      <c r="H49" s="186"/>
      <c r="I49" s="186"/>
      <c r="J49" s="186"/>
    </row>
    <row r="50" spans="1:10" ht="22" x14ac:dyDescent="0.7">
      <c r="A50" s="11" t="s">
        <v>144</v>
      </c>
      <c r="B50" s="11"/>
      <c r="C50" s="11"/>
      <c r="D50" s="36"/>
      <c r="E50" s="36"/>
      <c r="F50" s="36"/>
      <c r="G50" s="36"/>
      <c r="H50" s="36"/>
      <c r="I50" s="36"/>
      <c r="J50" s="36"/>
    </row>
    <row r="51" spans="1:10" ht="21.5" x14ac:dyDescent="0.65">
      <c r="A51" s="22" t="s">
        <v>147</v>
      </c>
      <c r="B51" s="70" t="s">
        <v>170</v>
      </c>
      <c r="C51" s="22"/>
      <c r="D51" s="107">
        <f t="shared" ref="D51:D60" si="2">H51</f>
        <v>-1680876</v>
      </c>
      <c r="E51" s="36"/>
      <c r="F51" s="36">
        <v>-395850</v>
      </c>
      <c r="G51" s="36"/>
      <c r="H51" s="36">
        <v>-1680876</v>
      </c>
      <c r="I51" s="36"/>
      <c r="J51" s="36">
        <v>-395850</v>
      </c>
    </row>
    <row r="52" spans="1:10" ht="21.5" x14ac:dyDescent="0.65">
      <c r="A52" s="22" t="s">
        <v>145</v>
      </c>
      <c r="B52" s="70" t="s">
        <v>170</v>
      </c>
      <c r="C52" s="22"/>
      <c r="D52" s="107">
        <f>H52</f>
        <v>-4503</v>
      </c>
      <c r="E52" s="36"/>
      <c r="F52" s="36">
        <v>0</v>
      </c>
      <c r="G52" s="36"/>
      <c r="H52" s="36">
        <v>-4503</v>
      </c>
      <c r="I52" s="36"/>
      <c r="J52" s="36">
        <v>0</v>
      </c>
    </row>
    <row r="53" spans="1:10" ht="21.5" x14ac:dyDescent="0.65">
      <c r="A53" s="22" t="s">
        <v>189</v>
      </c>
      <c r="B53" s="70"/>
      <c r="C53" s="22"/>
      <c r="D53" s="107">
        <f t="shared" si="2"/>
        <v>-29506</v>
      </c>
      <c r="E53" s="36"/>
      <c r="F53" s="36">
        <v>374</v>
      </c>
      <c r="G53" s="36"/>
      <c r="H53" s="36">
        <v>-29506</v>
      </c>
      <c r="I53" s="36"/>
      <c r="J53" s="36">
        <v>374</v>
      </c>
    </row>
    <row r="54" spans="1:10" ht="21.5" hidden="1" x14ac:dyDescent="0.65">
      <c r="A54" s="22" t="s">
        <v>148</v>
      </c>
      <c r="B54" s="70"/>
      <c r="C54" s="22"/>
      <c r="D54" s="107">
        <f t="shared" si="2"/>
        <v>0</v>
      </c>
      <c r="E54" s="36"/>
      <c r="F54" s="36">
        <v>0</v>
      </c>
      <c r="G54" s="36"/>
      <c r="H54" s="36">
        <v>0</v>
      </c>
      <c r="I54" s="36"/>
      <c r="J54" s="36">
        <v>0</v>
      </c>
    </row>
    <row r="55" spans="1:10" ht="21.5" x14ac:dyDescent="0.65">
      <c r="A55" s="22" t="s">
        <v>149</v>
      </c>
      <c r="B55" s="70"/>
      <c r="C55" s="22"/>
      <c r="D55" s="107">
        <f t="shared" si="2"/>
        <v>1186</v>
      </c>
      <c r="E55" s="36"/>
      <c r="F55" s="36">
        <v>1472</v>
      </c>
      <c r="G55" s="36"/>
      <c r="H55" s="36">
        <v>1186</v>
      </c>
      <c r="I55" s="36"/>
      <c r="J55" s="36">
        <v>1472</v>
      </c>
    </row>
    <row r="56" spans="1:10" ht="21.5" x14ac:dyDescent="0.65">
      <c r="A56" s="22" t="s">
        <v>190</v>
      </c>
      <c r="B56" s="70" t="s">
        <v>146</v>
      </c>
      <c r="C56" s="22"/>
      <c r="D56" s="107">
        <f t="shared" si="2"/>
        <v>-260973</v>
      </c>
      <c r="E56" s="36"/>
      <c r="F56" s="36">
        <v>-92488</v>
      </c>
      <c r="G56" s="36"/>
      <c r="H56" s="36">
        <v>-260973</v>
      </c>
      <c r="I56" s="36"/>
      <c r="J56" s="36">
        <v>-92488</v>
      </c>
    </row>
    <row r="57" spans="1:10" ht="21.5" x14ac:dyDescent="0.65">
      <c r="A57" s="22" t="s">
        <v>150</v>
      </c>
      <c r="B57" s="70"/>
      <c r="C57" s="22"/>
      <c r="D57" s="107">
        <f t="shared" si="2"/>
        <v>0</v>
      </c>
      <c r="E57" s="36"/>
      <c r="F57" s="36">
        <v>-16</v>
      </c>
      <c r="G57" s="36"/>
      <c r="H57" s="36">
        <v>0</v>
      </c>
      <c r="I57" s="36"/>
      <c r="J57" s="36">
        <v>-16</v>
      </c>
    </row>
    <row r="58" spans="1:10" ht="21.5" x14ac:dyDescent="0.65">
      <c r="A58" s="22" t="s">
        <v>60</v>
      </c>
      <c r="B58" s="70" t="s">
        <v>173</v>
      </c>
      <c r="C58" s="22"/>
      <c r="D58" s="107">
        <f t="shared" si="2"/>
        <v>156629</v>
      </c>
      <c r="E58" s="1"/>
      <c r="F58" s="121">
        <v>155840</v>
      </c>
      <c r="G58" s="1"/>
      <c r="H58" s="121">
        <v>156629</v>
      </c>
      <c r="I58" s="1"/>
      <c r="J58" s="121">
        <v>155840</v>
      </c>
    </row>
    <row r="59" spans="1:10" ht="21.5" x14ac:dyDescent="0.65">
      <c r="A59" s="22" t="s">
        <v>140</v>
      </c>
      <c r="B59" s="70"/>
      <c r="C59" s="22"/>
      <c r="D59" s="107">
        <f t="shared" si="2"/>
        <v>1939</v>
      </c>
      <c r="E59" s="1"/>
      <c r="F59" s="121">
        <v>9765</v>
      </c>
      <c r="G59" s="1"/>
      <c r="H59" s="121">
        <v>1939</v>
      </c>
      <c r="I59" s="1"/>
      <c r="J59" s="121">
        <v>9765</v>
      </c>
    </row>
    <row r="60" spans="1:10" ht="21.5" x14ac:dyDescent="0.65">
      <c r="A60" s="22" t="s">
        <v>151</v>
      </c>
      <c r="B60" s="70"/>
      <c r="C60" s="22"/>
      <c r="D60" s="107">
        <f t="shared" si="2"/>
        <v>6408</v>
      </c>
      <c r="E60" s="1"/>
      <c r="F60" s="121">
        <v>191570</v>
      </c>
      <c r="G60" s="1"/>
      <c r="H60" s="121">
        <v>6408</v>
      </c>
      <c r="I60" s="1"/>
      <c r="J60" s="121">
        <v>191570</v>
      </c>
    </row>
    <row r="61" spans="1:10" ht="22" x14ac:dyDescent="0.7">
      <c r="A61" s="14" t="s">
        <v>191</v>
      </c>
      <c r="B61" s="70"/>
      <c r="C61" s="14"/>
      <c r="D61" s="37">
        <f>SUM(D51:D60)</f>
        <v>-1809696</v>
      </c>
      <c r="E61" s="57"/>
      <c r="F61" s="37">
        <f>SUM(F51:F60)</f>
        <v>-129333</v>
      </c>
      <c r="G61" s="57"/>
      <c r="H61" s="37">
        <f>SUM(H51:H60)</f>
        <v>-1809696</v>
      </c>
      <c r="I61" s="57"/>
      <c r="J61" s="37">
        <f>SUM(J51:J60)</f>
        <v>-129333</v>
      </c>
    </row>
    <row r="62" spans="1:10" ht="13.4" customHeight="1" x14ac:dyDescent="0.65">
      <c r="A62" s="22"/>
      <c r="B62" s="70"/>
      <c r="C62" s="22"/>
      <c r="D62" s="121"/>
      <c r="E62" s="1"/>
      <c r="F62" s="121"/>
      <c r="G62" s="1"/>
      <c r="H62" s="121"/>
      <c r="I62" s="1"/>
      <c r="J62" s="121"/>
    </row>
    <row r="63" spans="1:10" ht="22" x14ac:dyDescent="0.7">
      <c r="A63" s="11" t="s">
        <v>152</v>
      </c>
      <c r="B63" s="70"/>
      <c r="C63" s="11"/>
      <c r="D63" s="36"/>
      <c r="E63" s="36"/>
      <c r="F63" s="36"/>
      <c r="G63" s="36"/>
      <c r="H63" s="36"/>
      <c r="I63" s="36"/>
      <c r="J63" s="36"/>
    </row>
    <row r="64" spans="1:10" ht="21.5" x14ac:dyDescent="0.65">
      <c r="A64" s="22" t="s">
        <v>153</v>
      </c>
      <c r="B64" s="70" t="s">
        <v>177</v>
      </c>
      <c r="C64" s="22"/>
      <c r="D64" s="107">
        <f>H64</f>
        <v>10145725</v>
      </c>
      <c r="E64" s="1"/>
      <c r="F64" s="36">
        <v>910000</v>
      </c>
      <c r="G64" s="56"/>
      <c r="H64" s="36">
        <v>10145725</v>
      </c>
      <c r="I64" s="56"/>
      <c r="J64" s="36">
        <v>910000</v>
      </c>
    </row>
    <row r="65" spans="1:10" ht="21.5" x14ac:dyDescent="0.65">
      <c r="A65" s="74" t="s">
        <v>154</v>
      </c>
      <c r="B65" s="70" t="s">
        <v>177</v>
      </c>
      <c r="C65" s="22"/>
      <c r="D65" s="107">
        <f>H65</f>
        <v>-8765945</v>
      </c>
      <c r="E65" s="1"/>
      <c r="F65" s="36">
        <v>-1030000</v>
      </c>
      <c r="G65" s="56"/>
      <c r="H65" s="136">
        <v>-8765945</v>
      </c>
      <c r="I65" s="56"/>
      <c r="J65" s="36">
        <v>-1030000</v>
      </c>
    </row>
    <row r="66" spans="1:10" ht="21.5" x14ac:dyDescent="0.65">
      <c r="A66" s="22" t="s">
        <v>155</v>
      </c>
      <c r="B66" s="70" t="s">
        <v>176</v>
      </c>
      <c r="C66" s="22"/>
      <c r="D66" s="107">
        <f>H66</f>
        <v>-10080</v>
      </c>
      <c r="E66" s="36"/>
      <c r="F66" s="36">
        <v>-10080</v>
      </c>
      <c r="G66" s="36"/>
      <c r="H66" s="136">
        <v>-10080</v>
      </c>
      <c r="I66" s="36"/>
      <c r="J66" s="36">
        <v>-10080</v>
      </c>
    </row>
    <row r="67" spans="1:10" ht="21.5" x14ac:dyDescent="0.65">
      <c r="A67" s="22" t="s">
        <v>156</v>
      </c>
      <c r="B67" s="70"/>
      <c r="C67" s="22"/>
      <c r="D67" s="107">
        <f>H67</f>
        <v>-25538</v>
      </c>
      <c r="E67" s="36"/>
      <c r="F67" s="36">
        <v>-1493</v>
      </c>
      <c r="G67" s="36"/>
      <c r="H67" s="107">
        <v>-25538</v>
      </c>
      <c r="I67" s="36"/>
      <c r="J67" s="36">
        <v>-1493</v>
      </c>
    </row>
    <row r="68" spans="1:10" ht="22" x14ac:dyDescent="0.7">
      <c r="A68" s="14" t="s">
        <v>157</v>
      </c>
      <c r="B68" s="14"/>
      <c r="C68" s="14"/>
      <c r="D68" s="37">
        <f>SUM(D64:D67)</f>
        <v>1344162</v>
      </c>
      <c r="E68" s="57"/>
      <c r="F68" s="37">
        <f>SUM(F64:F67)</f>
        <v>-131573</v>
      </c>
      <c r="G68" s="57"/>
      <c r="H68" s="37">
        <f>SUM(H64:H67)</f>
        <v>1344162</v>
      </c>
      <c r="I68" s="57"/>
      <c r="J68" s="37">
        <f>SUM(J64:J67)</f>
        <v>-131573</v>
      </c>
    </row>
    <row r="69" spans="1:10" ht="22" x14ac:dyDescent="0.7">
      <c r="A69" s="14"/>
      <c r="B69" s="14"/>
      <c r="C69" s="14"/>
      <c r="D69" s="57"/>
      <c r="E69" s="57"/>
      <c r="F69" s="57"/>
      <c r="G69" s="57"/>
      <c r="H69" s="57"/>
      <c r="I69" s="57"/>
      <c r="J69" s="57"/>
    </row>
    <row r="70" spans="1:10" ht="22" x14ac:dyDescent="0.7">
      <c r="A70" s="14" t="s">
        <v>158</v>
      </c>
      <c r="B70" s="14"/>
      <c r="C70" s="14"/>
      <c r="D70" s="57">
        <f>D39+D61+D68</f>
        <v>-4585</v>
      </c>
      <c r="E70" s="57"/>
      <c r="F70" s="57">
        <f>F39+F61+F68</f>
        <v>-199169</v>
      </c>
      <c r="G70" s="57"/>
      <c r="H70" s="57">
        <f>H39+H61+H68</f>
        <v>-4585</v>
      </c>
      <c r="I70" s="57"/>
      <c r="J70" s="57">
        <f>J39+J61+J68</f>
        <v>-199169</v>
      </c>
    </row>
    <row r="71" spans="1:10" ht="21.5" x14ac:dyDescent="0.65">
      <c r="A71" s="22" t="s">
        <v>159</v>
      </c>
      <c r="B71" s="22"/>
      <c r="C71" s="22"/>
      <c r="D71" s="123">
        <f>'BS 7-8'!F10</f>
        <v>10765</v>
      </c>
      <c r="E71" s="36"/>
      <c r="F71" s="123">
        <v>209934</v>
      </c>
      <c r="G71" s="36"/>
      <c r="H71" s="123">
        <f>'BS 7-8'!J10</f>
        <v>10765</v>
      </c>
      <c r="I71" s="36"/>
      <c r="J71" s="123">
        <v>209934</v>
      </c>
    </row>
    <row r="72" spans="1:10" ht="22.5" thickBot="1" x14ac:dyDescent="0.75">
      <c r="A72" s="14" t="s">
        <v>160</v>
      </c>
      <c r="B72" s="70" t="s">
        <v>175</v>
      </c>
      <c r="C72" s="14"/>
      <c r="D72" s="58">
        <f>SUM(D70:D71)</f>
        <v>6180</v>
      </c>
      <c r="E72" s="57"/>
      <c r="F72" s="58">
        <f>SUM(F70:F71)</f>
        <v>10765</v>
      </c>
      <c r="G72" s="57"/>
      <c r="H72" s="58">
        <f>SUM(H70:H71)</f>
        <v>6180</v>
      </c>
      <c r="I72" s="57"/>
      <c r="J72" s="58">
        <f>SUM(J70:J71)</f>
        <v>10765</v>
      </c>
    </row>
    <row r="73" spans="1:10" ht="13.5" customHeight="1" thickTop="1" x14ac:dyDescent="0.65">
      <c r="A73" s="22"/>
      <c r="B73" s="22"/>
      <c r="C73" s="22"/>
      <c r="D73" s="89"/>
      <c r="F73" s="89"/>
      <c r="H73" s="90"/>
      <c r="I73" s="1"/>
      <c r="J73" s="91"/>
    </row>
    <row r="74" spans="1:10" ht="21.75" customHeight="1" x14ac:dyDescent="0.65">
      <c r="A74" s="22"/>
      <c r="B74" s="22"/>
      <c r="C74" s="22"/>
      <c r="D74" s="88"/>
      <c r="F74" s="89"/>
      <c r="H74" s="92"/>
      <c r="I74" s="1"/>
      <c r="J74" s="91"/>
    </row>
    <row r="75" spans="1:10" ht="21.75" customHeight="1" x14ac:dyDescent="0.65">
      <c r="A75" s="22"/>
      <c r="B75" s="22"/>
      <c r="C75" s="22"/>
      <c r="D75" s="89"/>
      <c r="E75" s="89"/>
      <c r="F75" s="89"/>
      <c r="G75" s="89"/>
      <c r="H75" s="89"/>
      <c r="I75" s="89"/>
      <c r="J75" s="89"/>
    </row>
    <row r="76" spans="1:10" ht="21.75" customHeight="1" x14ac:dyDescent="0.65">
      <c r="A76" s="22"/>
      <c r="B76" s="22"/>
      <c r="C76" s="22"/>
      <c r="D76" s="89"/>
      <c r="F76" s="89"/>
      <c r="H76" s="93"/>
      <c r="I76" s="1"/>
      <c r="J76" s="91"/>
    </row>
    <row r="77" spans="1:10" ht="13.5" customHeight="1" x14ac:dyDescent="0.65">
      <c r="A77" s="22"/>
      <c r="B77" s="22"/>
      <c r="C77" s="22"/>
      <c r="D77" s="89"/>
      <c r="F77" s="89"/>
      <c r="H77" s="93"/>
      <c r="I77" s="1"/>
      <c r="J77" s="91"/>
    </row>
    <row r="78" spans="1:10" ht="21" customHeight="1" x14ac:dyDescent="0.65">
      <c r="A78" s="22"/>
      <c r="B78" s="22"/>
      <c r="C78" s="22"/>
      <c r="D78" s="89"/>
      <c r="F78" s="89"/>
      <c r="H78" s="93"/>
      <c r="I78" s="1"/>
      <c r="J78" s="91"/>
    </row>
    <row r="79" spans="1:10" ht="21.75" customHeight="1" x14ac:dyDescent="0.65">
      <c r="A79" s="22"/>
      <c r="B79" s="22"/>
      <c r="C79" s="22"/>
      <c r="D79" s="89"/>
      <c r="F79" s="89"/>
      <c r="H79" s="93"/>
      <c r="I79" s="1"/>
      <c r="J79" s="91"/>
    </row>
    <row r="80" spans="1:10" ht="21.75" customHeight="1" x14ac:dyDescent="0.65">
      <c r="A80" s="22"/>
      <c r="B80" s="22"/>
      <c r="C80" s="22"/>
      <c r="D80" s="93"/>
      <c r="F80" s="89"/>
      <c r="H80" s="89"/>
      <c r="J80" s="89"/>
    </row>
    <row r="81" ht="21.75" customHeight="1" x14ac:dyDescent="0.65"/>
    <row r="82" ht="21.75" customHeight="1" x14ac:dyDescent="0.65"/>
    <row r="83" ht="21.75" customHeight="1" x14ac:dyDescent="0.65"/>
    <row r="84" ht="21.75" customHeight="1" x14ac:dyDescent="0.65"/>
    <row r="85" ht="21.75" customHeight="1" x14ac:dyDescent="0.65"/>
    <row r="86" ht="21.75" customHeight="1" x14ac:dyDescent="0.65"/>
    <row r="87" ht="21.75" customHeight="1" x14ac:dyDescent="0.65"/>
    <row r="88" ht="21.75" customHeight="1" x14ac:dyDescent="0.65"/>
    <row r="89" ht="21.75" customHeight="1" x14ac:dyDescent="0.65"/>
    <row r="90" ht="21.75" customHeight="1" x14ac:dyDescent="0.65"/>
    <row r="91" ht="21.75" customHeight="1" x14ac:dyDescent="0.65"/>
    <row r="92" ht="21.75" customHeight="1" x14ac:dyDescent="0.65"/>
    <row r="93" ht="21.75" customHeight="1" x14ac:dyDescent="0.65"/>
    <row r="94" ht="21.75" customHeight="1" x14ac:dyDescent="0.65"/>
    <row r="95" ht="21.75" customHeight="1" x14ac:dyDescent="0.65"/>
    <row r="96" ht="21.75" customHeight="1" x14ac:dyDescent="0.65"/>
    <row r="97" spans="1:12" ht="21.75" customHeight="1" x14ac:dyDescent="0.65"/>
    <row r="98" spans="1:12" ht="21.75" customHeight="1" x14ac:dyDescent="0.65"/>
    <row r="99" spans="1:12" ht="21.75" customHeight="1" x14ac:dyDescent="0.65"/>
    <row r="100" spans="1:12" ht="21.75" customHeight="1" x14ac:dyDescent="0.65"/>
    <row r="101" spans="1:12" ht="21.75" customHeight="1" x14ac:dyDescent="0.65"/>
    <row r="102" spans="1:12" ht="21.75" customHeight="1" x14ac:dyDescent="0.65"/>
    <row r="103" spans="1:12" ht="21.75" customHeight="1" x14ac:dyDescent="0.65"/>
    <row r="104" spans="1:12" ht="21.75" customHeight="1" x14ac:dyDescent="0.65"/>
    <row r="105" spans="1:12" ht="21.75" customHeight="1" x14ac:dyDescent="0.65"/>
    <row r="106" spans="1:12" ht="21.75" customHeight="1" x14ac:dyDescent="0.65"/>
    <row r="107" spans="1:12" ht="21.75" customHeight="1" x14ac:dyDescent="0.65"/>
    <row r="108" spans="1:12" ht="21.75" customHeight="1" x14ac:dyDescent="0.65"/>
    <row r="109" spans="1:12" ht="21.75" customHeight="1" x14ac:dyDescent="0.65"/>
    <row r="110" spans="1:12" ht="21.75" customHeight="1" x14ac:dyDescent="0.65"/>
    <row r="111" spans="1:12" ht="21.75" customHeight="1" x14ac:dyDescent="0.65">
      <c r="A111" s="94"/>
      <c r="B111" s="94"/>
      <c r="C111" s="94"/>
      <c r="F111" s="87"/>
      <c r="G111" s="87"/>
      <c r="H111" s="87"/>
      <c r="I111" s="87"/>
      <c r="J111" s="87"/>
      <c r="K111" s="87"/>
      <c r="L111" s="87"/>
    </row>
    <row r="112" spans="1:12" ht="21.75" customHeight="1" x14ac:dyDescent="0.65"/>
    <row r="113" spans="6:12" ht="21.75" customHeight="1" x14ac:dyDescent="0.65"/>
    <row r="114" spans="6:12" ht="21.75" customHeight="1" x14ac:dyDescent="0.65"/>
    <row r="115" spans="6:12" ht="21.75" customHeight="1" x14ac:dyDescent="0.65">
      <c r="F115" s="30"/>
      <c r="H115" s="30"/>
      <c r="J115" s="30"/>
      <c r="L115" s="30"/>
    </row>
    <row r="116" spans="6:12" ht="21.75" customHeight="1" x14ac:dyDescent="0.65"/>
    <row r="117" spans="6:12" ht="21.75" customHeight="1" x14ac:dyDescent="0.65"/>
    <row r="118" spans="6:12" ht="21.75" customHeight="1" x14ac:dyDescent="0.65"/>
    <row r="119" spans="6:12" ht="21.75" customHeight="1" x14ac:dyDescent="0.65">
      <c r="H119" s="95"/>
      <c r="L119" s="95"/>
    </row>
  </sheetData>
  <mergeCells count="17">
    <mergeCell ref="D47:F47"/>
    <mergeCell ref="H47:J47"/>
    <mergeCell ref="D49:J49"/>
    <mergeCell ref="D4:F4"/>
    <mergeCell ref="D5:F5"/>
    <mergeCell ref="H5:J5"/>
    <mergeCell ref="D6:F6"/>
    <mergeCell ref="H6:J6"/>
    <mergeCell ref="D3:J3"/>
    <mergeCell ref="D44:F44"/>
    <mergeCell ref="D45:F45"/>
    <mergeCell ref="H45:J45"/>
    <mergeCell ref="D46:F46"/>
    <mergeCell ref="H46:J46"/>
    <mergeCell ref="D7:F7"/>
    <mergeCell ref="H7:J7"/>
    <mergeCell ref="D9:J9"/>
  </mergeCells>
  <pageMargins left="0.8" right="0.55000000000000004" top="0.48" bottom="0.5" header="0.5" footer="0.5"/>
  <pageSetup paperSize="9" scale="81" firstPageNumber="13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40" max="7" man="1"/>
  </rowBreaks>
  <ignoredErrors>
    <ignoredError sqref="B54:B55 B59 B61:B6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35CEC7-F8CA-4340-AE50-C2BEAB99DD90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customXml/itemProps2.xml><?xml version="1.0" encoding="utf-8"?>
<ds:datastoreItem xmlns:ds="http://schemas.openxmlformats.org/officeDocument/2006/customXml" ds:itemID="{72B2AACB-3FE6-4014-BEF9-4EE3E79C6D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0C0FA-BE8A-4A32-9E1B-44B3234A81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7-8</vt:lpstr>
      <vt:lpstr>PL 9-10</vt:lpstr>
      <vt:lpstr>งบเปลี่ยนแปลง-11</vt:lpstr>
      <vt:lpstr>งบเปลี่ยนแปลง-12</vt:lpstr>
      <vt:lpstr>CF 13-14</vt:lpstr>
      <vt:lpstr>'BS 7-8'!Print_Area</vt:lpstr>
      <vt:lpstr>'CF 13-14'!Print_Area</vt:lpstr>
      <vt:lpstr>'PL 9-10'!Print_Area</vt:lpstr>
      <vt:lpstr>'งบเปลี่ยนแปลง-11'!Print_Area</vt:lpstr>
      <vt:lpstr>'งบเปลี่ยนแปลง-12'!Print_Area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nurapeevachareewan</dc:creator>
  <cp:keywords/>
  <dc:description/>
  <cp:lastModifiedBy>Ukrit, Techanusorn</cp:lastModifiedBy>
  <cp:revision/>
  <cp:lastPrinted>2025-05-26T07:45:19Z</cp:lastPrinted>
  <dcterms:created xsi:type="dcterms:W3CDTF">2005-02-20T11:46:17Z</dcterms:created>
  <dcterms:modified xsi:type="dcterms:W3CDTF">2025-05-28T09:53:52Z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